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720" windowHeight="13620" tabRatio="190" activeTab="0"/>
  </bookViews>
  <sheets>
    <sheet name="Required" sheetId="1" r:id="rId1"/>
    <sheet name="Additional" sheetId="2" r:id="rId2"/>
  </sheets>
  <definedNames>
    <definedName name="_xlnm.Print_Titles" localSheetId="0">'Required'!$1:$3</definedName>
  </definedNames>
  <calcPr fullCalcOnLoad="1"/>
</workbook>
</file>

<file path=xl/sharedStrings.xml><?xml version="1.0" encoding="utf-8"?>
<sst xmlns="http://schemas.openxmlformats.org/spreadsheetml/2006/main" count="609" uniqueCount="374">
  <si>
    <t>Dual output 24VDC lab supply</t>
  </si>
  <si>
    <t>D2-CTRINT</t>
  </si>
  <si>
    <t>AutomationDirect</t>
  </si>
  <si>
    <t>Vector Electronics</t>
  </si>
  <si>
    <t>MPS6515</t>
  </si>
  <si>
    <t>Diode</t>
  </si>
  <si>
    <t>LM317T</t>
  </si>
  <si>
    <t>AD680AN</t>
  </si>
  <si>
    <t>IC - 2.5V reference</t>
  </si>
  <si>
    <t>F2-08TA</t>
  </si>
  <si>
    <t>Synchronous motor</t>
  </si>
  <si>
    <t>Slit mask</t>
  </si>
  <si>
    <t>Slit</t>
  </si>
  <si>
    <t>375001-A0-M</t>
  </si>
  <si>
    <t>2 in instrument, replace with 475001-A-M?</t>
  </si>
  <si>
    <t>475001-A-M</t>
  </si>
  <si>
    <t>Vacuum gauge</t>
  </si>
  <si>
    <t>O-ring for KF-16 centering ring</t>
  </si>
  <si>
    <t>Parker O-ring 2-262</t>
  </si>
  <si>
    <t>Parker O-ring 2-258</t>
  </si>
  <si>
    <t>Parker O-ring 2-156</t>
  </si>
  <si>
    <t>Parker O-ring 2-154</t>
  </si>
  <si>
    <t>Parker O-ring 2-128</t>
  </si>
  <si>
    <t>Agilent</t>
  </si>
  <si>
    <t>Newark</t>
  </si>
  <si>
    <t>Power One</t>
  </si>
  <si>
    <t>HC24-2.4-A</t>
  </si>
  <si>
    <t>Sola</t>
  </si>
  <si>
    <t>SLS-05-060-1T</t>
  </si>
  <si>
    <t>HD12-6.8-AG</t>
  </si>
  <si>
    <t>HD24-4.8-AG</t>
  </si>
  <si>
    <t>STP-DRV-4035</t>
  </si>
  <si>
    <t>Convectron</t>
  </si>
  <si>
    <t>GP-275203</t>
  </si>
  <si>
    <t>LTA-HL</t>
  </si>
  <si>
    <t>Microvac ion pump controller 120V King</t>
  </si>
  <si>
    <t>Varian</t>
  </si>
  <si>
    <t>2 l/s Pump assy</t>
  </si>
  <si>
    <t>Pole piece assy 2 l/s pump (magnet)</t>
  </si>
  <si>
    <t>Assembly</t>
  </si>
  <si>
    <t>Description</t>
  </si>
  <si>
    <t>Manufacturer</t>
  </si>
  <si>
    <t>Vendor</t>
  </si>
  <si>
    <t>Notes</t>
  </si>
  <si>
    <t>O-nng 2-128</t>
  </si>
  <si>
    <t>Parker</t>
  </si>
  <si>
    <t>O-ring 2-154</t>
  </si>
  <si>
    <t>O-ring 2-156</t>
  </si>
  <si>
    <t>O-ring 2-240</t>
  </si>
  <si>
    <t>Buy replacement only upon failure</t>
  </si>
  <si>
    <t>HBB512-A+G</t>
  </si>
  <si>
    <t xml:space="preserve">Mouser </t>
  </si>
  <si>
    <t>675-HBB512A-G</t>
  </si>
  <si>
    <t>Agilent</t>
  </si>
  <si>
    <t>Brooks Automation</t>
  </si>
  <si>
    <t>Treat old MIKE cell controller as spare</t>
  </si>
  <si>
    <t>Redesign</t>
  </si>
  <si>
    <t>PFS06019</t>
  </si>
  <si>
    <t>OCIW shop</t>
  </si>
  <si>
    <t>PFS Electronics Board #2 (assembled)</t>
  </si>
  <si>
    <t>PFS Electronics Board #1 (assembled)</t>
  </si>
  <si>
    <t>On boards 1 and 2</t>
  </si>
  <si>
    <t>NPN Transistor</t>
  </si>
  <si>
    <t>F2-08DA-2</t>
  </si>
  <si>
    <t>Fuses for AC plug: 5x20 mm</t>
  </si>
  <si>
    <t>Schurter</t>
  </si>
  <si>
    <t xml:space="preserve">798-0445 </t>
  </si>
  <si>
    <t>Thermal</t>
  </si>
  <si>
    <t>Slit</t>
  </si>
  <si>
    <t>Slit</t>
  </si>
  <si>
    <t>2463K2</t>
  </si>
  <si>
    <t>Spares of some other parts are listed. In most cases, keeping spares in inventory for these parts is probably not necessary.</t>
  </si>
  <si>
    <t>Totals</t>
  </si>
  <si>
    <t>Additional PFS spares</t>
  </si>
  <si>
    <t>Mfr part number</t>
  </si>
  <si>
    <t>Vendor part number</t>
  </si>
  <si>
    <t>Req</t>
  </si>
  <si>
    <t>Price/req</t>
  </si>
  <si>
    <t>Price/need</t>
  </si>
  <si>
    <t>12VDC modified supply</t>
  </si>
  <si>
    <t>24VDC modified supply</t>
  </si>
  <si>
    <t>Stepper controller</t>
  </si>
  <si>
    <t>Vacuum gauge controller</t>
  </si>
  <si>
    <t>Flowmeter totalizer</t>
  </si>
  <si>
    <t>Iodine cell temperature controller</t>
  </si>
  <si>
    <t>MS Bellows</t>
  </si>
  <si>
    <t>PFS00018</t>
  </si>
  <si>
    <t>H250</t>
  </si>
  <si>
    <t>Ion pump controller fuse</t>
  </si>
  <si>
    <t>Thorium Argon lamp</t>
  </si>
  <si>
    <t>S&amp;J Juniper</t>
  </si>
  <si>
    <t>AC plug for Hoffman box</t>
  </si>
  <si>
    <t>Schurter</t>
  </si>
  <si>
    <t>KMF1.1191.11</t>
  </si>
  <si>
    <t>Allied Elec</t>
  </si>
  <si>
    <t>509-8005</t>
  </si>
  <si>
    <t>PLC Counter module</t>
  </si>
  <si>
    <t>PLC High speed counter module</t>
  </si>
  <si>
    <t>Rubber cord for quarter lens</t>
  </si>
  <si>
    <t>Slit extension spring</t>
  </si>
  <si>
    <t>Also have 4 spares of old slit mask</t>
  </si>
  <si>
    <t>Electronics</t>
  </si>
  <si>
    <t>Newark</t>
  </si>
  <si>
    <t>02H5246</t>
  </si>
  <si>
    <t>e-Pboard Design</t>
  </si>
  <si>
    <t>LM324N</t>
  </si>
  <si>
    <t>9V Regulator</t>
  </si>
  <si>
    <t>Capacitor - 2.0uF 400V 2W 10%</t>
  </si>
  <si>
    <t>B12J1K0</t>
  </si>
  <si>
    <t>Resistor</t>
  </si>
  <si>
    <t>Ohmite</t>
  </si>
  <si>
    <t>Voltage follower</t>
  </si>
  <si>
    <t xml:space="preserve">IC </t>
  </si>
  <si>
    <t>Resistive heat wrap</t>
  </si>
  <si>
    <t>BG-38 filter 1mm AR-coated</t>
  </si>
  <si>
    <t>Hartmann</t>
  </si>
  <si>
    <t>Table mount thermistors</t>
  </si>
  <si>
    <t>Iodine carriage motor</t>
  </si>
  <si>
    <t>Faulhaber</t>
  </si>
  <si>
    <t>Micromo</t>
  </si>
  <si>
    <t>Slit motor</t>
  </si>
  <si>
    <t>Slit linear transducer</t>
  </si>
  <si>
    <t>Honeywell</t>
  </si>
  <si>
    <t>Iodine carriage transducer</t>
  </si>
  <si>
    <t>Iodine carriage limit switches</t>
  </si>
  <si>
    <t>Iodine carriage drive nut</t>
  </si>
  <si>
    <t>Slit drive nut</t>
  </si>
  <si>
    <t>Slit coupling</t>
  </si>
  <si>
    <t>Gilway Tech. Lamp</t>
  </si>
  <si>
    <t>Subminiature halogen lamps</t>
  </si>
  <si>
    <t>H250</t>
  </si>
  <si>
    <t>Halogen lamp base</t>
  </si>
  <si>
    <t>State Electronics</t>
  </si>
  <si>
    <t>MLT006N9000B5C</t>
  </si>
  <si>
    <t>821-0412</t>
  </si>
  <si>
    <t>Omron</t>
  </si>
  <si>
    <t>D2SW-P2L2H</t>
  </si>
  <si>
    <t>Ball valve</t>
  </si>
  <si>
    <t>36067G</t>
  </si>
  <si>
    <t>9434K79</t>
  </si>
  <si>
    <t>Axial springs for PFS1, PFS5</t>
  </si>
  <si>
    <t>36039GS</t>
  </si>
  <si>
    <t>O-ring for KF-25 centering ring</t>
  </si>
  <si>
    <t>Have</t>
  </si>
  <si>
    <t>EA1-S3ML</t>
  </si>
  <si>
    <t>Newport</t>
  </si>
  <si>
    <t>H2-ECOM100</t>
  </si>
  <si>
    <t>Parker O-ring 2-386</t>
  </si>
  <si>
    <t>Parker O-ring 2-270</t>
  </si>
  <si>
    <t>Photomultiplier</t>
  </si>
  <si>
    <t>PMT</t>
  </si>
  <si>
    <t>Air thermistor</t>
  </si>
  <si>
    <t>Submerisble thermistor</t>
  </si>
  <si>
    <t>Shared with MIKE</t>
  </si>
  <si>
    <t>PFS Spare Parts Inventory and Re-Ordering Information</t>
  </si>
  <si>
    <t>Price/each</t>
  </si>
  <si>
    <t>Water Pump, sealless brnz 1/25 hp, 12VDC</t>
  </si>
  <si>
    <t>FTB4605</t>
  </si>
  <si>
    <t>Structure</t>
  </si>
  <si>
    <t>Optics</t>
  </si>
  <si>
    <t>CCD actuator controller</t>
  </si>
  <si>
    <t>Valley Seal</t>
  </si>
  <si>
    <t>2-386</t>
  </si>
  <si>
    <t>2-270</t>
  </si>
  <si>
    <t>KML063F03E</t>
  </si>
  <si>
    <t>Rotary transducer, servo, 10K, 1 7/16"D</t>
  </si>
  <si>
    <t>1" motorized flipper and controller</t>
  </si>
  <si>
    <t>IC Temperature sensor</t>
  </si>
  <si>
    <t>Focus</t>
  </si>
  <si>
    <t>On board 2</t>
  </si>
  <si>
    <t>On board 2</t>
  </si>
  <si>
    <t>PLC 8 CH analog input module</t>
  </si>
  <si>
    <t>PLC 8 PT relay module</t>
  </si>
  <si>
    <t>PLC 12 PT AC OUTPUT module</t>
  </si>
  <si>
    <t>PLC AC output module</t>
  </si>
  <si>
    <t>PLC Analog output module</t>
  </si>
  <si>
    <t>PLC 100mbit Ethernet module</t>
  </si>
  <si>
    <t>PLC 32 PT 5-15VDC input module</t>
  </si>
  <si>
    <t>PLC expansion controller</t>
  </si>
  <si>
    <t>PLC 8 PT 12-24VDC Sink output module</t>
  </si>
  <si>
    <t>Cole Parmer</t>
  </si>
  <si>
    <t>Allied Elec</t>
  </si>
  <si>
    <t>HC2024R</t>
  </si>
  <si>
    <t>Emco High Voltage</t>
  </si>
  <si>
    <t>ON-930-44031</t>
  </si>
  <si>
    <t>47865K21</t>
  </si>
  <si>
    <t>6718K71</t>
  </si>
  <si>
    <t>IC</t>
  </si>
  <si>
    <t>SN74LS74AN</t>
  </si>
  <si>
    <t>Capacitor - 500u 50VDC</t>
  </si>
  <si>
    <t>Ohmite</t>
  </si>
  <si>
    <t>Electronics</t>
  </si>
  <si>
    <t>CCD</t>
  </si>
  <si>
    <t>High voltage power supply</t>
  </si>
  <si>
    <t>Omega Engineering</t>
  </si>
  <si>
    <t>DPF701-A</t>
  </si>
  <si>
    <t>9 slot PLC base</t>
  </si>
  <si>
    <t>D2-09B-1</t>
  </si>
  <si>
    <t>PLC expansion module</t>
  </si>
  <si>
    <t>ANR11-3708</t>
  </si>
  <si>
    <t>0001.2514</t>
  </si>
  <si>
    <t>Digi-Key</t>
  </si>
  <si>
    <t>283-3279-ND</t>
  </si>
  <si>
    <t>BK1/GMA-15-R</t>
  </si>
  <si>
    <t>Cooper/Bussmann</t>
  </si>
  <si>
    <t>T controller fuse: 15A/115VAC, 5x20mm</t>
  </si>
  <si>
    <t>LM335AZ</t>
  </si>
  <si>
    <t>EW-89000-10</t>
  </si>
  <si>
    <t>E3620A</t>
  </si>
  <si>
    <t>H2-CTRIO</t>
  </si>
  <si>
    <t>Koyo</t>
  </si>
  <si>
    <t>EA-MG-BZ1</t>
  </si>
  <si>
    <t>AutomationDirect</t>
  </si>
  <si>
    <t>PLC Touch Panel</t>
  </si>
  <si>
    <t>PLC coprocessor module</t>
  </si>
  <si>
    <t>FACTS Eng.</t>
  </si>
  <si>
    <t>F2-CP128</t>
  </si>
  <si>
    <t>D2-12TA</t>
  </si>
  <si>
    <t>F2-08TRS</t>
  </si>
  <si>
    <t>F2-08AD-2</t>
  </si>
  <si>
    <t>Quick release coupling</t>
  </si>
  <si>
    <t>5VDC linear supply</t>
  </si>
  <si>
    <t>24VDC linear supply</t>
  </si>
  <si>
    <t>5/12VDC linear supply</t>
  </si>
  <si>
    <t>Newport</t>
  </si>
  <si>
    <t>Iodine carriage extension spring</t>
  </si>
  <si>
    <t>Both original and replacement</t>
  </si>
  <si>
    <t xml:space="preserve">Spring pins M4x10 </t>
  </si>
  <si>
    <t>For spherolinder assembly</t>
  </si>
  <si>
    <t>Resistor - 150ohm 10W</t>
  </si>
  <si>
    <t>20J150E</t>
  </si>
  <si>
    <t>D2-EM</t>
  </si>
  <si>
    <t>D2-08TD1</t>
  </si>
  <si>
    <t>D2-CM</t>
  </si>
  <si>
    <t>D2-32ND3</t>
  </si>
  <si>
    <t>Dewar vacuum bellows</t>
  </si>
  <si>
    <t>Enables calibration lamp system</t>
  </si>
  <si>
    <t>At instrument entrance aperture</t>
  </si>
  <si>
    <t>BG-38 filter 2mm</t>
  </si>
  <si>
    <t>In front of each calibration lamp</t>
  </si>
  <si>
    <t>After slit, redirect beam toward grating</t>
  </si>
  <si>
    <t>12 in Instrument</t>
  </si>
  <si>
    <t>2 in instrument</t>
  </si>
  <si>
    <t>4 in instrument</t>
  </si>
  <si>
    <t>Heat glycol, 4 in instrument</t>
  </si>
  <si>
    <t>On-slit guider system shutter</t>
  </si>
  <si>
    <t>Enables calibration lamp system</t>
  </si>
  <si>
    <t>Iodine cell T readout to PLC</t>
  </si>
  <si>
    <t>On board 1</t>
  </si>
  <si>
    <t>On board 2</t>
  </si>
  <si>
    <t>Thermistor amplifier</t>
  </si>
  <si>
    <t>MSOP10 to DIP10 adapter</t>
  </si>
  <si>
    <t>Texas Instruments</t>
  </si>
  <si>
    <t>INA330</t>
  </si>
  <si>
    <t>SN74HC393</t>
  </si>
  <si>
    <t>60K6838</t>
  </si>
  <si>
    <t>E10-0047</t>
  </si>
  <si>
    <t>74HCT393N</t>
  </si>
  <si>
    <t>Other filters and optics?</t>
  </si>
  <si>
    <t>Grating</t>
  </si>
  <si>
    <t>2-258</t>
  </si>
  <si>
    <t>2-156</t>
  </si>
  <si>
    <t>2-154</t>
  </si>
  <si>
    <t>2-128</t>
  </si>
  <si>
    <t>Parker</t>
  </si>
  <si>
    <t>Kurt J. Lesker</t>
  </si>
  <si>
    <t xml:space="preserve">O-B314 </t>
  </si>
  <si>
    <t>5160PESPA</t>
  </si>
  <si>
    <t>Gilway Technical Lamp</t>
  </si>
  <si>
    <t>Motorized actuator</t>
  </si>
  <si>
    <t>Valley Seal</t>
  </si>
  <si>
    <t>2-262</t>
  </si>
  <si>
    <t>JML Optical</t>
  </si>
  <si>
    <t>MPR14515/300</t>
  </si>
  <si>
    <t>Fold mirror, 25.4mm diam, 6mm thk</t>
  </si>
  <si>
    <t>Pic Design</t>
  </si>
  <si>
    <t>Newark</t>
  </si>
  <si>
    <t>4610-2</t>
  </si>
  <si>
    <t>10F8208</t>
  </si>
  <si>
    <t xml:space="preserve">296-4993 </t>
  </si>
  <si>
    <t>Newark</t>
  </si>
  <si>
    <t>9435K5</t>
  </si>
  <si>
    <t>Axial spring for grating</t>
  </si>
  <si>
    <t>36070G</t>
  </si>
  <si>
    <t>9434K82</t>
  </si>
  <si>
    <t>Pre-slit</t>
  </si>
  <si>
    <t>Pre-slit</t>
  </si>
  <si>
    <t>Focus</t>
  </si>
  <si>
    <t>Stepper motor</t>
  </si>
  <si>
    <t>Iodine carriage coupling</t>
  </si>
  <si>
    <t>Thermocouple</t>
  </si>
  <si>
    <t>McMaster-Carr</t>
  </si>
  <si>
    <t>Omega</t>
  </si>
  <si>
    <t>35765K375</t>
  </si>
  <si>
    <t>Heat Tape 3x5", 5 Watts/in^2</t>
  </si>
  <si>
    <t xml:space="preserve">4161K22 </t>
  </si>
  <si>
    <t>Vishay Sprague</t>
  </si>
  <si>
    <t>TVA1315</t>
  </si>
  <si>
    <t>18F975</t>
  </si>
  <si>
    <t>FTB4605 water meter</t>
  </si>
  <si>
    <t>KMTXL-040U-6</t>
  </si>
  <si>
    <t>Omega</t>
  </si>
  <si>
    <t>ON-910-44031</t>
  </si>
  <si>
    <t>ON-905-44031</t>
  </si>
  <si>
    <t>Allied Elec</t>
  </si>
  <si>
    <t>Diffuser shutter</t>
  </si>
  <si>
    <t>Shutter</t>
  </si>
  <si>
    <t>143-P93-103</t>
  </si>
  <si>
    <t>PLC Bezel 8-key</t>
  </si>
  <si>
    <t>Superior Electric</t>
  </si>
  <si>
    <t>KSL061T1Y</t>
  </si>
  <si>
    <t>Minarik</t>
  </si>
  <si>
    <t>O-B320</t>
  </si>
  <si>
    <t>McMaster-Carr</t>
  </si>
  <si>
    <t>Compression spring for CCD</t>
  </si>
  <si>
    <t>Gardner Spring</t>
  </si>
  <si>
    <t>36079GS</t>
  </si>
  <si>
    <t>9435K93</t>
  </si>
  <si>
    <t>Axial springs for lens PFSG</t>
  </si>
  <si>
    <t>36067GS</t>
  </si>
  <si>
    <t>9435K81</t>
  </si>
  <si>
    <t>Radial springs for PFS1, PFS5</t>
  </si>
  <si>
    <t>SMC100CC</t>
  </si>
  <si>
    <r>
      <t>NOTES:</t>
    </r>
    <r>
      <rPr>
        <sz val="10"/>
        <rFont val="Arial"/>
        <family val="2"/>
      </rPr>
      <t xml:space="preserve"> Manufacturer and vendor names and part numbers supplied where known. Alternate vendors may be possible in many cases. Prices are last known or best guesses and may need to be updated. "Req" is the total quantity required in inventory. "Have" is the current quantity in inventory and is colored red if the supply is lower than the required number.  "Price/req" is the total value of the required quantity. "Price/need" is the total price to purchase the missing number needed to fill the required inventory.</t>
    </r>
  </si>
  <si>
    <t>Borrow spare from CCD lab, then re-order</t>
  </si>
  <si>
    <t>On board 1, for thermistor amps</t>
  </si>
  <si>
    <t>do not modify until needed?</t>
  </si>
  <si>
    <t>Needed for ion pump</t>
  </si>
  <si>
    <t>Ion pump for CCD dewar</t>
  </si>
  <si>
    <t>2 in instrument</t>
  </si>
  <si>
    <t>Analog Devices</t>
  </si>
  <si>
    <t>59K4520</t>
  </si>
  <si>
    <t>02F1815</t>
  </si>
  <si>
    <t xml:space="preserve">735-0243 </t>
  </si>
  <si>
    <t>60K6892</t>
  </si>
  <si>
    <t>58K8936</t>
  </si>
  <si>
    <t>07WX3600</t>
  </si>
  <si>
    <t>1N4007</t>
  </si>
  <si>
    <t>18C8923</t>
  </si>
  <si>
    <t>58K9464</t>
  </si>
  <si>
    <t>Illinois Capacitor</t>
  </si>
  <si>
    <t>205PHC400K</t>
  </si>
  <si>
    <t>30K6652</t>
  </si>
  <si>
    <t>3682-2</t>
  </si>
  <si>
    <t>38F1370</t>
  </si>
  <si>
    <t>STMicroelectronics</t>
  </si>
  <si>
    <t xml:space="preserve">248-0050 </t>
  </si>
  <si>
    <t>Potentiometer, 2K range</t>
  </si>
  <si>
    <t>Hamamatsu</t>
  </si>
  <si>
    <t>H7360-01</t>
  </si>
  <si>
    <t>Maurey Instrument Corp</t>
  </si>
  <si>
    <t>Maurey Instrument</t>
  </si>
  <si>
    <t>Micromo Electronics</t>
  </si>
  <si>
    <t>2224R012SR+20/1-23:1</t>
  </si>
  <si>
    <t>8892-K</t>
  </si>
  <si>
    <t>642-0151</t>
  </si>
  <si>
    <t xml:space="preserve">MLT002N3000B5C </t>
  </si>
  <si>
    <t>1016M012G+10/1K, 256:1</t>
  </si>
  <si>
    <t>Custom</t>
  </si>
  <si>
    <t>Daco Instrument Co</t>
  </si>
  <si>
    <t>PFS06021</t>
  </si>
  <si>
    <t>39-486</t>
  </si>
  <si>
    <t>Edmund Optics</t>
  </si>
  <si>
    <t xml:space="preserve">Pellicle Beamsplitter 3" Dia 8R/92T </t>
  </si>
  <si>
    <t>Melles Griot</t>
  </si>
  <si>
    <t>04 UTS 210</t>
  </si>
  <si>
    <t>32-131</t>
  </si>
  <si>
    <t>Elliptical Mirror 0.875" Minor Axis</t>
  </si>
  <si>
    <t>Photo Sciences</t>
  </si>
  <si>
    <t>PFS06001</t>
  </si>
  <si>
    <t>95075A229</t>
  </si>
  <si>
    <t>for Iodine cell</t>
  </si>
  <si>
    <t>Intend to stop using</t>
  </si>
  <si>
    <t>Also have one on the Hartmann mask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</si>
</sst>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s>
  <fonts count="9">
    <font>
      <sz val="10"/>
      <name val="Arial"/>
      <family val="2"/>
    </font>
    <font>
      <b/>
      <sz val="10"/>
      <name val="Arial"/>
      <family val="2"/>
    </font>
    <font>
      <sz val="8"/>
      <name val="Verdana"/>
      <family val="0"/>
    </font>
    <font>
      <u val="single"/>
      <sz val="10"/>
      <color indexed="12"/>
      <name val="Arial"/>
      <family val="2"/>
    </font>
    <font>
      <u val="single"/>
      <sz val="10"/>
      <color indexed="61"/>
      <name val="Arial"/>
      <family val="2"/>
    </font>
    <font>
      <i/>
      <sz val="10"/>
      <name val="Arial"/>
      <family val="2"/>
    </font>
    <font>
      <b/>
      <sz val="16"/>
      <name val="Arial"/>
      <family val="0"/>
    </font>
    <font>
      <sz val="16"/>
      <name val="Arial"/>
      <family val="0"/>
    </font>
    <font>
      <u val="single"/>
      <sz val="10"/>
      <name val="Arial"/>
      <family val="0"/>
    </font>
  </fonts>
  <fills count="3">
    <fill>
      <patternFill/>
    </fill>
    <fill>
      <patternFill patternType="gray125"/>
    </fill>
    <fill>
      <patternFill patternType="solid">
        <fgColor indexed="44"/>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ill="0" applyBorder="0" applyAlignment="0" applyProtection="0"/>
  </cellStyleXfs>
  <cellXfs count="4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left"/>
    </xf>
    <xf numFmtId="0" fontId="0" fillId="0" borderId="0" xfId="0" applyAlignment="1">
      <alignment horizontal="center"/>
    </xf>
    <xf numFmtId="0" fontId="0" fillId="0" borderId="0" xfId="0" applyBorder="1" applyAlignment="1">
      <alignment horizontal="center"/>
    </xf>
    <xf numFmtId="2" fontId="0" fillId="0" borderId="0" xfId="0" applyNumberFormat="1" applyAlignment="1">
      <alignment/>
    </xf>
    <xf numFmtId="2" fontId="0" fillId="0" borderId="0" xfId="0" applyNumberFormat="1" applyBorder="1" applyAlignment="1">
      <alignment/>
    </xf>
    <xf numFmtId="0" fontId="0" fillId="0" borderId="1" xfId="0" applyBorder="1" applyAlignment="1">
      <alignment/>
    </xf>
    <xf numFmtId="2" fontId="0" fillId="0" borderId="1" xfId="0" applyNumberFormat="1" applyBorder="1" applyAlignment="1">
      <alignment/>
    </xf>
    <xf numFmtId="0" fontId="0" fillId="0" borderId="1" xfId="0"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1" xfId="0" applyBorder="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Border="1" applyAlignment="1">
      <alignment/>
    </xf>
    <xf numFmtId="49" fontId="0" fillId="0" borderId="0" xfId="0" applyNumberFormat="1" applyFill="1" applyBorder="1" applyAlignment="1">
      <alignment/>
    </xf>
    <xf numFmtId="2" fontId="0" fillId="0" borderId="0" xfId="0" applyNumberFormat="1" applyFill="1" applyBorder="1" applyAlignment="1">
      <alignment/>
    </xf>
    <xf numFmtId="22" fontId="0" fillId="0" borderId="0" xfId="0" applyNumberFormat="1" applyAlignment="1">
      <alignment/>
    </xf>
    <xf numFmtId="164" fontId="0" fillId="0" borderId="0" xfId="0" applyNumberFormat="1" applyAlignment="1">
      <alignment horizontal="center" vertical="center"/>
    </xf>
    <xf numFmtId="0" fontId="0" fillId="0" borderId="2" xfId="0" applyBorder="1" applyAlignment="1">
      <alignment/>
    </xf>
    <xf numFmtId="49" fontId="0" fillId="0" borderId="2" xfId="0" applyNumberFormat="1" applyBorder="1" applyAlignment="1">
      <alignment/>
    </xf>
    <xf numFmtId="2" fontId="0" fillId="0" borderId="2" xfId="0" applyNumberFormat="1" applyBorder="1" applyAlignment="1">
      <alignment/>
    </xf>
    <xf numFmtId="0" fontId="0" fillId="0" borderId="2" xfId="0" applyBorder="1" applyAlignment="1">
      <alignment horizontal="center"/>
    </xf>
    <xf numFmtId="0" fontId="5" fillId="2" borderId="3" xfId="0" applyFont="1" applyFill="1" applyBorder="1" applyAlignment="1">
      <alignment/>
    </xf>
    <xf numFmtId="49" fontId="5" fillId="2" borderId="3" xfId="0" applyNumberFormat="1" applyFont="1" applyFill="1" applyBorder="1" applyAlignment="1">
      <alignment/>
    </xf>
    <xf numFmtId="0" fontId="5" fillId="2" borderId="3" xfId="0" applyFont="1" applyFill="1" applyBorder="1" applyAlignment="1">
      <alignment horizontal="left"/>
    </xf>
    <xf numFmtId="2" fontId="5" fillId="2" borderId="3" xfId="0" applyNumberFormat="1" applyFont="1" applyFill="1" applyBorder="1" applyAlignment="1">
      <alignment/>
    </xf>
    <xf numFmtId="0" fontId="5" fillId="2" borderId="3" xfId="0" applyFont="1" applyFill="1" applyBorder="1" applyAlignment="1">
      <alignment horizontal="center"/>
    </xf>
    <xf numFmtId="0" fontId="1" fillId="0" borderId="0" xfId="0" applyFont="1" applyAlignment="1">
      <alignment horizontal="left"/>
    </xf>
    <xf numFmtId="2" fontId="1" fillId="0" borderId="0" xfId="0" applyNumberFormat="1" applyFont="1" applyAlignment="1">
      <alignment/>
    </xf>
    <xf numFmtId="0" fontId="1" fillId="0" borderId="0" xfId="0" applyFont="1" applyAlignment="1">
      <alignment horizontal="center"/>
    </xf>
    <xf numFmtId="0" fontId="0" fillId="0" borderId="0" xfId="0" applyAlignment="1">
      <alignment horizontal="center" vertical="center"/>
    </xf>
    <xf numFmtId="0" fontId="8" fillId="0" borderId="1" xfId="0" applyFont="1" applyBorder="1" applyAlignment="1">
      <alignment horizontal="center" vertical="center" wrapText="1"/>
    </xf>
    <xf numFmtId="0" fontId="0" fillId="0" borderId="1" xfId="0" applyFont="1" applyBorder="1" applyAlignment="1">
      <alignment vertical="center" wrapText="1"/>
    </xf>
    <xf numFmtId="0" fontId="6"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xf>
    <xf numFmtId="0" fontId="7" fillId="0" borderId="0" xfId="0" applyFont="1" applyAlignment="1">
      <alignment horizontal="center" vertical="center"/>
    </xf>
    <xf numFmtId="0" fontId="0" fillId="0" borderId="1"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patternType="solid">
          <bgColor rgb="FFFF99CC"/>
        </patternFill>
      </fill>
      <border>
        <left style="thin">
          <color rgb="FFDD0806"/>
        </left>
        <right style="thin">
          <color rgb="FFFF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96"/>
  <sheetViews>
    <sheetView tabSelected="1" zoomScale="125" zoomScaleNormal="125" workbookViewId="0" topLeftCell="A1">
      <pane ySplit="2440" topLeftCell="BM10" activePane="bottomLeft" state="split"/>
      <selection pane="topLeft" activeCell="A3" sqref="A3"/>
      <selection pane="bottomLeft" activeCell="D26" sqref="D26"/>
    </sheetView>
  </sheetViews>
  <sheetFormatPr defaultColWidth="11.57421875" defaultRowHeight="12.75"/>
  <cols>
    <col min="1" max="1" width="11.421875" style="0" customWidth="1"/>
    <col min="2" max="2" width="33.421875" style="0" customWidth="1"/>
    <col min="3" max="3" width="15.7109375" style="0" customWidth="1"/>
    <col min="4" max="4" width="20.28125" style="15" customWidth="1"/>
    <col min="5" max="5" width="19.140625" style="0" customWidth="1"/>
    <col min="6" max="6" width="16.8515625" style="3" customWidth="1"/>
    <col min="7" max="7" width="9.140625" style="6" customWidth="1"/>
    <col min="8" max="8" width="6.00390625" style="4" customWidth="1"/>
    <col min="9" max="9" width="5.421875" style="4" customWidth="1"/>
    <col min="10" max="10" width="8.28125" style="0" customWidth="1"/>
    <col min="11" max="11" width="10.00390625" style="0" customWidth="1"/>
    <col min="12" max="12" width="36.421875" style="0" customWidth="1"/>
    <col min="13" max="16384" width="11.421875" style="0" customWidth="1"/>
  </cols>
  <sheetData>
    <row r="1" spans="1:12" s="8" customFormat="1" ht="27.75" customHeight="1">
      <c r="A1" s="36" t="s">
        <v>154</v>
      </c>
      <c r="B1" s="37"/>
      <c r="C1" s="37"/>
      <c r="D1" s="37"/>
      <c r="E1" s="37"/>
      <c r="F1" s="37"/>
      <c r="G1" s="37"/>
      <c r="H1" s="37"/>
      <c r="I1" s="37"/>
      <c r="J1" s="37"/>
      <c r="K1" s="37"/>
      <c r="L1" s="38"/>
    </row>
    <row r="2" spans="1:12" ht="42.75" customHeight="1">
      <c r="A2" s="34" t="s">
        <v>323</v>
      </c>
      <c r="B2" s="35"/>
      <c r="C2" s="35"/>
      <c r="D2" s="35"/>
      <c r="E2" s="35"/>
      <c r="F2" s="35"/>
      <c r="G2" s="35"/>
      <c r="H2" s="35"/>
      <c r="I2" s="35"/>
      <c r="J2" s="35"/>
      <c r="K2" s="35"/>
      <c r="L2" s="20" t="str">
        <f ca="1">"Last updated "&amp;TEXT(NOW(),"mm/dd/yyyy  hh:mm")</f>
        <v>Last updated 10/19/2011  11:17</v>
      </c>
    </row>
    <row r="3" spans="1:12" s="25" customFormat="1" ht="12.75" thickBot="1">
      <c r="A3" s="25" t="s">
        <v>39</v>
      </c>
      <c r="B3" s="25" t="s">
        <v>40</v>
      </c>
      <c r="C3" s="25" t="s">
        <v>41</v>
      </c>
      <c r="D3" s="26" t="s">
        <v>74</v>
      </c>
      <c r="E3" s="25" t="s">
        <v>42</v>
      </c>
      <c r="F3" s="27" t="s">
        <v>75</v>
      </c>
      <c r="G3" s="28" t="s">
        <v>155</v>
      </c>
      <c r="H3" s="29" t="s">
        <v>143</v>
      </c>
      <c r="I3" s="29" t="s">
        <v>76</v>
      </c>
      <c r="J3" s="25" t="s">
        <v>77</v>
      </c>
      <c r="K3" s="25" t="s">
        <v>78</v>
      </c>
      <c r="L3" s="25" t="s">
        <v>43</v>
      </c>
    </row>
    <row r="4" spans="1:12" s="1" customFormat="1" ht="12.75" thickTop="1">
      <c r="A4" t="s">
        <v>192</v>
      </c>
      <c r="B4" s="2" t="s">
        <v>16</v>
      </c>
      <c r="C4" s="2" t="s">
        <v>32</v>
      </c>
      <c r="D4" s="16" t="s">
        <v>33</v>
      </c>
      <c r="E4" s="2" t="s">
        <v>54</v>
      </c>
      <c r="F4" s="11">
        <v>275203</v>
      </c>
      <c r="G4" s="7">
        <v>150</v>
      </c>
      <c r="H4" s="4">
        <v>1</v>
      </c>
      <c r="I4" s="5">
        <v>1</v>
      </c>
      <c r="J4" s="7">
        <f aca="true" t="shared" si="0" ref="J4:J35">G4*I4</f>
        <v>150</v>
      </c>
      <c r="K4" s="7">
        <f aca="true" t="shared" si="1" ref="K4:K35">IF(H4&lt;I4,G4*(I4-H4),0)</f>
        <v>0</v>
      </c>
      <c r="L4" s="1" t="s">
        <v>329</v>
      </c>
    </row>
    <row r="5" spans="1:12" s="1" customFormat="1" ht="12">
      <c r="A5" t="s">
        <v>192</v>
      </c>
      <c r="B5" t="s">
        <v>269</v>
      </c>
      <c r="C5" s="1" t="s">
        <v>145</v>
      </c>
      <c r="D5" s="17" t="s">
        <v>34</v>
      </c>
      <c r="E5" s="1" t="s">
        <v>145</v>
      </c>
      <c r="F5" s="12" t="s">
        <v>34</v>
      </c>
      <c r="G5" s="7">
        <v>1604</v>
      </c>
      <c r="H5" s="4">
        <v>0</v>
      </c>
      <c r="I5" s="5">
        <v>0</v>
      </c>
      <c r="J5" s="7">
        <f t="shared" si="0"/>
        <v>0</v>
      </c>
      <c r="K5" s="7">
        <f t="shared" si="1"/>
        <v>0</v>
      </c>
      <c r="L5" t="s">
        <v>372</v>
      </c>
    </row>
    <row r="6" spans="1:12" s="1" customFormat="1" ht="12">
      <c r="A6" t="s">
        <v>192</v>
      </c>
      <c r="B6" s="2" t="s">
        <v>37</v>
      </c>
      <c r="C6" s="2" t="s">
        <v>36</v>
      </c>
      <c r="D6" s="16"/>
      <c r="E6" s="2" t="s">
        <v>23</v>
      </c>
      <c r="F6" s="11">
        <v>9190520</v>
      </c>
      <c r="G6" s="7">
        <v>630</v>
      </c>
      <c r="H6" s="4">
        <v>1</v>
      </c>
      <c r="I6" s="5">
        <v>1</v>
      </c>
      <c r="J6" s="7">
        <f t="shared" si="0"/>
        <v>630</v>
      </c>
      <c r="K6" s="7">
        <f t="shared" si="1"/>
        <v>0</v>
      </c>
      <c r="L6" s="1" t="s">
        <v>328</v>
      </c>
    </row>
    <row r="7" spans="1:12" s="1" customFormat="1" ht="12">
      <c r="A7" t="s">
        <v>192</v>
      </c>
      <c r="B7" s="2" t="s">
        <v>38</v>
      </c>
      <c r="C7" s="2" t="s">
        <v>36</v>
      </c>
      <c r="D7" s="16"/>
      <c r="E7" s="2" t="s">
        <v>23</v>
      </c>
      <c r="F7" s="11">
        <v>9190038</v>
      </c>
      <c r="G7" s="7">
        <v>275</v>
      </c>
      <c r="H7" s="4">
        <v>1</v>
      </c>
      <c r="I7" s="5">
        <v>1</v>
      </c>
      <c r="J7" s="7">
        <f t="shared" si="0"/>
        <v>275</v>
      </c>
      <c r="K7" s="7">
        <f t="shared" si="1"/>
        <v>0</v>
      </c>
      <c r="L7" s="2" t="s">
        <v>327</v>
      </c>
    </row>
    <row r="8" spans="1:11" ht="12">
      <c r="A8" t="s">
        <v>191</v>
      </c>
      <c r="B8" t="s">
        <v>223</v>
      </c>
      <c r="C8" t="s">
        <v>25</v>
      </c>
      <c r="D8" s="15" t="s">
        <v>50</v>
      </c>
      <c r="E8" t="s">
        <v>51</v>
      </c>
      <c r="F8" s="3" t="s">
        <v>52</v>
      </c>
      <c r="G8" s="6">
        <v>86.12</v>
      </c>
      <c r="H8" s="4">
        <v>1</v>
      </c>
      <c r="I8" s="4">
        <v>1</v>
      </c>
      <c r="J8" s="7">
        <f t="shared" si="0"/>
        <v>86.12</v>
      </c>
      <c r="K8" s="7">
        <f t="shared" si="1"/>
        <v>0</v>
      </c>
    </row>
    <row r="9" spans="1:11" ht="12">
      <c r="A9" t="s">
        <v>191</v>
      </c>
      <c r="B9" t="s">
        <v>222</v>
      </c>
      <c r="C9" t="s">
        <v>25</v>
      </c>
      <c r="D9" s="15" t="s">
        <v>26</v>
      </c>
      <c r="E9" t="s">
        <v>181</v>
      </c>
      <c r="G9" s="6">
        <v>78.28</v>
      </c>
      <c r="H9" s="4">
        <v>1</v>
      </c>
      <c r="I9" s="4">
        <v>1</v>
      </c>
      <c r="J9" s="7">
        <f t="shared" si="0"/>
        <v>78.28</v>
      </c>
      <c r="K9" s="7">
        <f t="shared" si="1"/>
        <v>0</v>
      </c>
    </row>
    <row r="10" spans="1:12" ht="12">
      <c r="A10" t="s">
        <v>191</v>
      </c>
      <c r="B10" t="s">
        <v>79</v>
      </c>
      <c r="C10" t="s">
        <v>25</v>
      </c>
      <c r="D10" s="15" t="s">
        <v>29</v>
      </c>
      <c r="E10" t="s">
        <v>181</v>
      </c>
      <c r="G10" s="6">
        <v>124.62</v>
      </c>
      <c r="H10" s="4">
        <v>1</v>
      </c>
      <c r="I10" s="4">
        <v>1</v>
      </c>
      <c r="J10" s="7">
        <f t="shared" si="0"/>
        <v>124.62</v>
      </c>
      <c r="K10" s="7">
        <f t="shared" si="1"/>
        <v>0</v>
      </c>
      <c r="L10" t="s">
        <v>326</v>
      </c>
    </row>
    <row r="11" spans="1:12" ht="12">
      <c r="A11" t="s">
        <v>191</v>
      </c>
      <c r="B11" t="s">
        <v>80</v>
      </c>
      <c r="C11" t="s">
        <v>25</v>
      </c>
      <c r="D11" s="15" t="s">
        <v>30</v>
      </c>
      <c r="E11" t="s">
        <v>181</v>
      </c>
      <c r="G11" s="6">
        <v>124.62</v>
      </c>
      <c r="H11" s="4">
        <v>1</v>
      </c>
      <c r="I11" s="4">
        <v>1</v>
      </c>
      <c r="J11" s="7">
        <f t="shared" si="0"/>
        <v>124.62</v>
      </c>
      <c r="K11" s="7">
        <f t="shared" si="1"/>
        <v>0</v>
      </c>
      <c r="L11" t="s">
        <v>326</v>
      </c>
    </row>
    <row r="12" spans="1:11" ht="12">
      <c r="A12" t="s">
        <v>191</v>
      </c>
      <c r="B12" t="s">
        <v>91</v>
      </c>
      <c r="C12" t="s">
        <v>92</v>
      </c>
      <c r="D12" s="15" t="s">
        <v>93</v>
      </c>
      <c r="E12" t="s">
        <v>94</v>
      </c>
      <c r="F12" s="3" t="s">
        <v>95</v>
      </c>
      <c r="G12" s="6">
        <v>24.55</v>
      </c>
      <c r="H12" s="4">
        <v>1</v>
      </c>
      <c r="I12" s="4">
        <v>1</v>
      </c>
      <c r="J12" s="7">
        <f t="shared" si="0"/>
        <v>24.55</v>
      </c>
      <c r="K12" s="7">
        <f t="shared" si="1"/>
        <v>0</v>
      </c>
    </row>
    <row r="13" spans="1:11" ht="12">
      <c r="A13" t="s">
        <v>191</v>
      </c>
      <c r="B13" t="s">
        <v>64</v>
      </c>
      <c r="C13" t="s">
        <v>65</v>
      </c>
      <c r="D13" s="15" t="s">
        <v>200</v>
      </c>
      <c r="E13" t="s">
        <v>181</v>
      </c>
      <c r="F13" t="s">
        <v>66</v>
      </c>
      <c r="G13" s="6">
        <v>0.35</v>
      </c>
      <c r="H13" s="4">
        <v>6</v>
      </c>
      <c r="I13" s="4">
        <v>2</v>
      </c>
      <c r="J13" s="7">
        <f t="shared" si="0"/>
        <v>0.7</v>
      </c>
      <c r="K13" s="7">
        <f t="shared" si="1"/>
        <v>0</v>
      </c>
    </row>
    <row r="14" spans="1:11" ht="12">
      <c r="A14" t="s">
        <v>191</v>
      </c>
      <c r="B14" t="s">
        <v>179</v>
      </c>
      <c r="C14" t="s">
        <v>212</v>
      </c>
      <c r="D14" s="15" t="s">
        <v>232</v>
      </c>
      <c r="E14" t="s">
        <v>212</v>
      </c>
      <c r="G14" s="6">
        <v>55</v>
      </c>
      <c r="H14" s="4">
        <v>1</v>
      </c>
      <c r="I14" s="4">
        <v>1</v>
      </c>
      <c r="J14" s="7">
        <f t="shared" si="0"/>
        <v>55</v>
      </c>
      <c r="K14" s="7">
        <f t="shared" si="1"/>
        <v>0</v>
      </c>
    </row>
    <row r="15" spans="1:11" ht="12">
      <c r="A15" t="s">
        <v>191</v>
      </c>
      <c r="B15" t="s">
        <v>196</v>
      </c>
      <c r="D15" s="15" t="s">
        <v>197</v>
      </c>
      <c r="E15" t="s">
        <v>212</v>
      </c>
      <c r="G15" s="6">
        <v>209</v>
      </c>
      <c r="H15" s="4">
        <v>1</v>
      </c>
      <c r="I15" s="4">
        <v>1</v>
      </c>
      <c r="J15" s="7">
        <f t="shared" si="0"/>
        <v>209</v>
      </c>
      <c r="K15" s="7">
        <f t="shared" si="1"/>
        <v>0</v>
      </c>
    </row>
    <row r="16" spans="1:11" ht="12">
      <c r="A16" t="s">
        <v>191</v>
      </c>
      <c r="B16" t="s">
        <v>173</v>
      </c>
      <c r="C16" t="s">
        <v>215</v>
      </c>
      <c r="D16" s="15" t="s">
        <v>217</v>
      </c>
      <c r="E16" t="s">
        <v>212</v>
      </c>
      <c r="G16" s="6">
        <v>128</v>
      </c>
      <c r="H16" s="4">
        <v>2</v>
      </c>
      <c r="I16" s="4">
        <v>1</v>
      </c>
      <c r="J16" s="7">
        <f t="shared" si="0"/>
        <v>128</v>
      </c>
      <c r="K16" s="7">
        <f t="shared" si="1"/>
        <v>0</v>
      </c>
    </row>
    <row r="17" spans="1:12" ht="12">
      <c r="A17" t="s">
        <v>191</v>
      </c>
      <c r="B17" t="s">
        <v>177</v>
      </c>
      <c r="C17" t="s">
        <v>212</v>
      </c>
      <c r="D17" s="15" t="s">
        <v>234</v>
      </c>
      <c r="E17" t="s">
        <v>212</v>
      </c>
      <c r="G17" s="6">
        <v>120</v>
      </c>
      <c r="H17" s="4">
        <v>1</v>
      </c>
      <c r="I17" s="4">
        <v>1</v>
      </c>
      <c r="J17" s="7">
        <f t="shared" si="0"/>
        <v>120</v>
      </c>
      <c r="K17" s="7">
        <f t="shared" si="1"/>
        <v>0</v>
      </c>
      <c r="L17" s="19"/>
    </row>
    <row r="18" spans="1:11" ht="12">
      <c r="A18" t="s">
        <v>191</v>
      </c>
      <c r="B18" t="s">
        <v>178</v>
      </c>
      <c r="C18" t="s">
        <v>212</v>
      </c>
      <c r="D18" s="15" t="s">
        <v>233</v>
      </c>
      <c r="E18" t="s">
        <v>212</v>
      </c>
      <c r="G18" s="6">
        <v>50</v>
      </c>
      <c r="H18" s="4">
        <v>1</v>
      </c>
      <c r="I18" s="4">
        <v>1</v>
      </c>
      <c r="J18" s="7">
        <f t="shared" si="0"/>
        <v>50</v>
      </c>
      <c r="K18" s="7">
        <f t="shared" si="1"/>
        <v>0</v>
      </c>
    </row>
    <row r="19" spans="1:11" ht="12">
      <c r="A19" t="s">
        <v>191</v>
      </c>
      <c r="B19" t="s">
        <v>96</v>
      </c>
      <c r="D19" s="15" t="s">
        <v>1</v>
      </c>
      <c r="E19" t="s">
        <v>2</v>
      </c>
      <c r="G19" s="6">
        <v>99</v>
      </c>
      <c r="H19" s="4">
        <v>1</v>
      </c>
      <c r="I19" s="4">
        <v>1</v>
      </c>
      <c r="J19" s="7">
        <f t="shared" si="0"/>
        <v>99</v>
      </c>
      <c r="K19" s="7">
        <f t="shared" si="1"/>
        <v>0</v>
      </c>
    </row>
    <row r="20" spans="1:11" ht="12">
      <c r="A20" t="s">
        <v>191</v>
      </c>
      <c r="B20" t="s">
        <v>198</v>
      </c>
      <c r="C20" t="s">
        <v>212</v>
      </c>
      <c r="D20" s="15" t="s">
        <v>231</v>
      </c>
      <c r="E20" t="s">
        <v>212</v>
      </c>
      <c r="G20" s="6">
        <v>65</v>
      </c>
      <c r="H20" s="4">
        <v>1</v>
      </c>
      <c r="I20" s="4">
        <v>1</v>
      </c>
      <c r="J20" s="7">
        <f t="shared" si="0"/>
        <v>65</v>
      </c>
      <c r="K20" s="7">
        <f t="shared" si="1"/>
        <v>0</v>
      </c>
    </row>
    <row r="21" spans="1:11" ht="12">
      <c r="A21" t="s">
        <v>191</v>
      </c>
      <c r="B21" t="s">
        <v>308</v>
      </c>
      <c r="C21" t="s">
        <v>210</v>
      </c>
      <c r="D21" s="15" t="s">
        <v>211</v>
      </c>
      <c r="E21" t="s">
        <v>212</v>
      </c>
      <c r="G21" s="6">
        <v>59</v>
      </c>
      <c r="H21" s="4">
        <v>1</v>
      </c>
      <c r="I21" s="4">
        <v>1</v>
      </c>
      <c r="J21" s="7">
        <f t="shared" si="0"/>
        <v>59</v>
      </c>
      <c r="K21" s="7">
        <f t="shared" si="1"/>
        <v>0</v>
      </c>
    </row>
    <row r="22" spans="1:11" ht="12">
      <c r="A22" t="s">
        <v>191</v>
      </c>
      <c r="B22" t="s">
        <v>213</v>
      </c>
      <c r="C22" t="s">
        <v>210</v>
      </c>
      <c r="D22" s="15" t="s">
        <v>144</v>
      </c>
      <c r="E22" t="s">
        <v>212</v>
      </c>
      <c r="G22" s="6">
        <v>189</v>
      </c>
      <c r="H22" s="4">
        <v>1</v>
      </c>
      <c r="I22" s="4">
        <v>1</v>
      </c>
      <c r="J22" s="7">
        <f t="shared" si="0"/>
        <v>189</v>
      </c>
      <c r="K22" s="7">
        <f t="shared" si="1"/>
        <v>0</v>
      </c>
    </row>
    <row r="23" spans="1:11" ht="12">
      <c r="A23" t="s">
        <v>191</v>
      </c>
      <c r="B23" t="s">
        <v>171</v>
      </c>
      <c r="C23" t="s">
        <v>215</v>
      </c>
      <c r="D23" s="15" t="s">
        <v>219</v>
      </c>
      <c r="E23" t="s">
        <v>212</v>
      </c>
      <c r="G23" s="6">
        <v>264</v>
      </c>
      <c r="H23" s="4">
        <v>3</v>
      </c>
      <c r="I23" s="4">
        <v>3</v>
      </c>
      <c r="J23" s="7">
        <f t="shared" si="0"/>
        <v>792</v>
      </c>
      <c r="K23" s="7">
        <f t="shared" si="1"/>
        <v>0</v>
      </c>
    </row>
    <row r="24" spans="1:11" ht="12">
      <c r="A24" t="s">
        <v>191</v>
      </c>
      <c r="B24" t="s">
        <v>175</v>
      </c>
      <c r="D24" s="15" t="s">
        <v>63</v>
      </c>
      <c r="E24" t="s">
        <v>212</v>
      </c>
      <c r="G24" s="6">
        <v>269</v>
      </c>
      <c r="H24" s="4">
        <v>1</v>
      </c>
      <c r="I24" s="4">
        <v>1</v>
      </c>
      <c r="J24" s="7">
        <f t="shared" si="0"/>
        <v>269</v>
      </c>
      <c r="K24" s="7">
        <f t="shared" si="1"/>
        <v>0</v>
      </c>
    </row>
    <row r="25" spans="1:11" ht="12">
      <c r="A25" t="s">
        <v>191</v>
      </c>
      <c r="B25" t="s">
        <v>174</v>
      </c>
      <c r="D25" s="15" t="s">
        <v>9</v>
      </c>
      <c r="E25" t="s">
        <v>212</v>
      </c>
      <c r="G25" s="6">
        <v>119</v>
      </c>
      <c r="H25" s="4">
        <v>1</v>
      </c>
      <c r="I25" s="4">
        <v>1</v>
      </c>
      <c r="J25" s="7">
        <f t="shared" si="0"/>
        <v>119</v>
      </c>
      <c r="K25" s="7">
        <f t="shared" si="1"/>
        <v>0</v>
      </c>
    </row>
    <row r="26" spans="1:11" ht="12">
      <c r="A26" t="s">
        <v>191</v>
      </c>
      <c r="B26" t="s">
        <v>172</v>
      </c>
      <c r="C26" t="s">
        <v>212</v>
      </c>
      <c r="D26" s="15" t="s">
        <v>218</v>
      </c>
      <c r="E26" t="s">
        <v>212</v>
      </c>
      <c r="G26" s="6">
        <v>99</v>
      </c>
      <c r="H26" s="4">
        <v>1</v>
      </c>
      <c r="I26" s="4">
        <v>1</v>
      </c>
      <c r="J26" s="7">
        <f t="shared" si="0"/>
        <v>99</v>
      </c>
      <c r="K26" s="7">
        <f t="shared" si="1"/>
        <v>0</v>
      </c>
    </row>
    <row r="27" spans="1:11" ht="12">
      <c r="A27" t="s">
        <v>191</v>
      </c>
      <c r="B27" t="s">
        <v>214</v>
      </c>
      <c r="C27" t="s">
        <v>215</v>
      </c>
      <c r="D27" s="15" t="s">
        <v>216</v>
      </c>
      <c r="E27" t="s">
        <v>212</v>
      </c>
      <c r="G27" s="6">
        <v>349</v>
      </c>
      <c r="H27" s="4">
        <v>1</v>
      </c>
      <c r="I27" s="4">
        <v>1</v>
      </c>
      <c r="J27" s="7">
        <f t="shared" si="0"/>
        <v>349</v>
      </c>
      <c r="K27" s="7">
        <f t="shared" si="1"/>
        <v>0</v>
      </c>
    </row>
    <row r="28" spans="1:11" ht="12">
      <c r="A28" t="s">
        <v>191</v>
      </c>
      <c r="B28" t="s">
        <v>97</v>
      </c>
      <c r="D28" s="15" t="s">
        <v>209</v>
      </c>
      <c r="E28" t="s">
        <v>2</v>
      </c>
      <c r="G28" s="6">
        <v>289</v>
      </c>
      <c r="H28" s="4">
        <v>1</v>
      </c>
      <c r="I28" s="4">
        <v>1</v>
      </c>
      <c r="J28" s="7">
        <f t="shared" si="0"/>
        <v>289</v>
      </c>
      <c r="K28" s="7">
        <f t="shared" si="1"/>
        <v>0</v>
      </c>
    </row>
    <row r="29" spans="1:11" ht="12">
      <c r="A29" t="s">
        <v>191</v>
      </c>
      <c r="B29" s="3" t="s">
        <v>176</v>
      </c>
      <c r="D29" s="15" t="s">
        <v>146</v>
      </c>
      <c r="E29" t="s">
        <v>212</v>
      </c>
      <c r="G29" s="6">
        <v>299</v>
      </c>
      <c r="H29" s="4">
        <v>1</v>
      </c>
      <c r="I29" s="4">
        <v>1</v>
      </c>
      <c r="J29" s="7">
        <f t="shared" si="0"/>
        <v>299</v>
      </c>
      <c r="K29" s="7">
        <f t="shared" si="1"/>
        <v>0</v>
      </c>
    </row>
    <row r="30" spans="1:11" ht="12">
      <c r="A30" t="s">
        <v>191</v>
      </c>
      <c r="B30" t="s">
        <v>81</v>
      </c>
      <c r="D30" s="15" t="s">
        <v>31</v>
      </c>
      <c r="E30" t="s">
        <v>2</v>
      </c>
      <c r="G30" s="6">
        <v>149</v>
      </c>
      <c r="H30" s="4">
        <v>1</v>
      </c>
      <c r="I30" s="4">
        <v>1</v>
      </c>
      <c r="J30" s="7">
        <f t="shared" si="0"/>
        <v>149</v>
      </c>
      <c r="K30" s="7">
        <f t="shared" si="1"/>
        <v>0</v>
      </c>
    </row>
    <row r="31" spans="1:12" ht="12">
      <c r="A31" t="s">
        <v>191</v>
      </c>
      <c r="B31" t="s">
        <v>84</v>
      </c>
      <c r="D31" s="15" t="s">
        <v>207</v>
      </c>
      <c r="E31" t="s">
        <v>180</v>
      </c>
      <c r="G31" s="6">
        <v>939.95</v>
      </c>
      <c r="H31" s="4">
        <v>1</v>
      </c>
      <c r="I31" s="4">
        <v>1</v>
      </c>
      <c r="J31" s="7">
        <f t="shared" si="0"/>
        <v>939.95</v>
      </c>
      <c r="K31" s="7">
        <f t="shared" si="1"/>
        <v>0</v>
      </c>
      <c r="L31" t="s">
        <v>55</v>
      </c>
    </row>
    <row r="32" spans="1:11" ht="12">
      <c r="A32" t="s">
        <v>191</v>
      </c>
      <c r="B32" t="s">
        <v>205</v>
      </c>
      <c r="C32" t="s">
        <v>204</v>
      </c>
      <c r="D32" t="s">
        <v>203</v>
      </c>
      <c r="E32" t="s">
        <v>201</v>
      </c>
      <c r="F32" t="s">
        <v>202</v>
      </c>
      <c r="G32" s="6">
        <v>0.35</v>
      </c>
      <c r="H32" s="4">
        <v>5</v>
      </c>
      <c r="I32" s="4">
        <v>2</v>
      </c>
      <c r="J32" s="7">
        <f t="shared" si="0"/>
        <v>0.7</v>
      </c>
      <c r="K32" s="7">
        <f t="shared" si="1"/>
        <v>0</v>
      </c>
    </row>
    <row r="33" spans="1:12" ht="12">
      <c r="A33" t="s">
        <v>191</v>
      </c>
      <c r="B33" t="s">
        <v>251</v>
      </c>
      <c r="C33" t="s">
        <v>256</v>
      </c>
      <c r="D33" s="17" t="s">
        <v>104</v>
      </c>
      <c r="E33" s="2" t="s">
        <v>104</v>
      </c>
      <c r="G33" s="6">
        <v>6.5</v>
      </c>
      <c r="H33" s="4">
        <v>9</v>
      </c>
      <c r="I33" s="4">
        <v>8</v>
      </c>
      <c r="J33" s="7">
        <f t="shared" si="0"/>
        <v>52</v>
      </c>
      <c r="K33" s="7">
        <f t="shared" si="1"/>
        <v>0</v>
      </c>
      <c r="L33" t="s">
        <v>325</v>
      </c>
    </row>
    <row r="34" spans="1:11" ht="12">
      <c r="A34" t="s">
        <v>191</v>
      </c>
      <c r="B34" t="s">
        <v>193</v>
      </c>
      <c r="C34" t="s">
        <v>183</v>
      </c>
      <c r="D34" s="15" t="s">
        <v>182</v>
      </c>
      <c r="E34" t="s">
        <v>183</v>
      </c>
      <c r="G34" s="6">
        <v>440</v>
      </c>
      <c r="H34" s="4">
        <v>0</v>
      </c>
      <c r="I34" s="4">
        <v>1</v>
      </c>
      <c r="J34" s="7">
        <f t="shared" si="0"/>
        <v>440</v>
      </c>
      <c r="K34" s="7">
        <f t="shared" si="1"/>
        <v>440</v>
      </c>
    </row>
    <row r="35" spans="1:12" ht="12">
      <c r="A35" t="s">
        <v>191</v>
      </c>
      <c r="B35" t="s">
        <v>82</v>
      </c>
      <c r="C35" s="2" t="s">
        <v>32</v>
      </c>
      <c r="D35" s="16" t="s">
        <v>13</v>
      </c>
      <c r="E35" s="2" t="s">
        <v>54</v>
      </c>
      <c r="F35" s="11" t="s">
        <v>15</v>
      </c>
      <c r="G35" s="7">
        <v>695</v>
      </c>
      <c r="H35" s="4">
        <v>1</v>
      </c>
      <c r="I35" s="4">
        <v>1</v>
      </c>
      <c r="J35" s="7">
        <f t="shared" si="0"/>
        <v>695</v>
      </c>
      <c r="K35" s="7">
        <f t="shared" si="1"/>
        <v>0</v>
      </c>
      <c r="L35" t="s">
        <v>14</v>
      </c>
    </row>
    <row r="36" spans="1:12" ht="12">
      <c r="A36" t="s">
        <v>191</v>
      </c>
      <c r="B36" t="s">
        <v>0</v>
      </c>
      <c r="C36" t="s">
        <v>23</v>
      </c>
      <c r="D36" s="15" t="s">
        <v>208</v>
      </c>
      <c r="E36" s="2" t="s">
        <v>24</v>
      </c>
      <c r="G36" s="6">
        <v>550</v>
      </c>
      <c r="H36" s="4">
        <v>1</v>
      </c>
      <c r="I36" s="4">
        <v>1</v>
      </c>
      <c r="J36" s="7">
        <f aca="true" t="shared" si="2" ref="J36:J65">G36*I36</f>
        <v>550</v>
      </c>
      <c r="K36" s="7">
        <f aca="true" t="shared" si="3" ref="K36:K65">IF(H36&lt;I36,G36*(I36-H36),0)</f>
        <v>0</v>
      </c>
      <c r="L36" t="s">
        <v>324</v>
      </c>
    </row>
    <row r="37" spans="1:12" ht="12">
      <c r="A37" t="s">
        <v>191</v>
      </c>
      <c r="B37" t="s">
        <v>250</v>
      </c>
      <c r="C37" t="s">
        <v>252</v>
      </c>
      <c r="D37" s="15" t="s">
        <v>253</v>
      </c>
      <c r="E37" t="s">
        <v>102</v>
      </c>
      <c r="F37" s="3" t="s">
        <v>103</v>
      </c>
      <c r="G37" s="6">
        <v>6.82</v>
      </c>
      <c r="H37" s="4">
        <v>24</v>
      </c>
      <c r="I37" s="4">
        <v>16</v>
      </c>
      <c r="J37" s="18">
        <f t="shared" si="2"/>
        <v>109.12</v>
      </c>
      <c r="K37" s="7">
        <f t="shared" si="3"/>
        <v>0</v>
      </c>
      <c r="L37" t="s">
        <v>248</v>
      </c>
    </row>
    <row r="38" spans="1:11" ht="12">
      <c r="A38" t="s">
        <v>191</v>
      </c>
      <c r="B38" t="s">
        <v>221</v>
      </c>
      <c r="C38" t="s">
        <v>27</v>
      </c>
      <c r="D38" s="15" t="s">
        <v>28</v>
      </c>
      <c r="E38" t="s">
        <v>304</v>
      </c>
      <c r="G38" s="6">
        <v>85.18</v>
      </c>
      <c r="H38" s="4">
        <v>1</v>
      </c>
      <c r="I38" s="4">
        <v>1</v>
      </c>
      <c r="J38" s="7">
        <f t="shared" si="2"/>
        <v>85.18</v>
      </c>
      <c r="K38" s="7">
        <f t="shared" si="3"/>
        <v>0</v>
      </c>
    </row>
    <row r="39" spans="1:12" ht="12">
      <c r="A39" t="s">
        <v>191</v>
      </c>
      <c r="B39" t="s">
        <v>160</v>
      </c>
      <c r="C39" s="1" t="s">
        <v>145</v>
      </c>
      <c r="D39" s="17" t="s">
        <v>322</v>
      </c>
      <c r="E39" s="1" t="s">
        <v>145</v>
      </c>
      <c r="F39" s="12" t="s">
        <v>322</v>
      </c>
      <c r="G39" s="7">
        <v>826</v>
      </c>
      <c r="H39" s="4">
        <v>0</v>
      </c>
      <c r="I39" s="4">
        <v>0</v>
      </c>
      <c r="J39" s="7">
        <f t="shared" si="2"/>
        <v>0</v>
      </c>
      <c r="K39" s="7">
        <f t="shared" si="3"/>
        <v>0</v>
      </c>
      <c r="L39" t="s">
        <v>372</v>
      </c>
    </row>
    <row r="40" spans="1:11" ht="12">
      <c r="A40" t="s">
        <v>191</v>
      </c>
      <c r="B40" t="s">
        <v>83</v>
      </c>
      <c r="D40" s="15" t="s">
        <v>195</v>
      </c>
      <c r="E40" s="2" t="s">
        <v>194</v>
      </c>
      <c r="F40" s="3" t="s">
        <v>195</v>
      </c>
      <c r="G40" s="6">
        <v>360</v>
      </c>
      <c r="H40" s="4">
        <v>1</v>
      </c>
      <c r="I40" s="4">
        <v>1</v>
      </c>
      <c r="J40" s="7">
        <f t="shared" si="2"/>
        <v>360</v>
      </c>
      <c r="K40" s="7">
        <f t="shared" si="3"/>
        <v>0</v>
      </c>
    </row>
    <row r="41" spans="1:11" ht="12">
      <c r="A41" t="s">
        <v>191</v>
      </c>
      <c r="B41" t="s">
        <v>88</v>
      </c>
      <c r="E41" t="s">
        <v>53</v>
      </c>
      <c r="G41" s="6">
        <v>0.35</v>
      </c>
      <c r="H41" s="4">
        <v>2</v>
      </c>
      <c r="I41" s="4">
        <v>2</v>
      </c>
      <c r="J41" s="7">
        <f t="shared" si="2"/>
        <v>0.7</v>
      </c>
      <c r="K41" s="7">
        <f t="shared" si="3"/>
        <v>0</v>
      </c>
    </row>
    <row r="42" spans="1:11" ht="12">
      <c r="A42" t="s">
        <v>191</v>
      </c>
      <c r="B42" s="2" t="s">
        <v>35</v>
      </c>
      <c r="C42" s="2" t="s">
        <v>36</v>
      </c>
      <c r="D42" s="16"/>
      <c r="E42" s="2" t="s">
        <v>53</v>
      </c>
      <c r="F42" s="11">
        <v>9290200</v>
      </c>
      <c r="G42" s="7">
        <v>1165</v>
      </c>
      <c r="H42" s="4">
        <v>1</v>
      </c>
      <c r="I42" s="4">
        <v>1</v>
      </c>
      <c r="J42" s="7">
        <f t="shared" si="2"/>
        <v>1165</v>
      </c>
      <c r="K42" s="7">
        <f t="shared" si="3"/>
        <v>0</v>
      </c>
    </row>
    <row r="43" spans="1:11" ht="12">
      <c r="A43" t="s">
        <v>191</v>
      </c>
      <c r="B43" s="2" t="s">
        <v>60</v>
      </c>
      <c r="C43" s="2" t="s">
        <v>3</v>
      </c>
      <c r="D43" s="17" t="s">
        <v>277</v>
      </c>
      <c r="E43" s="2" t="s">
        <v>276</v>
      </c>
      <c r="F43" s="11" t="s">
        <v>278</v>
      </c>
      <c r="G43" s="7">
        <v>43.55</v>
      </c>
      <c r="H43" s="4">
        <v>1</v>
      </c>
      <c r="I43" s="4">
        <v>1</v>
      </c>
      <c r="J43" s="18">
        <f t="shared" si="2"/>
        <v>43.55</v>
      </c>
      <c r="K43" s="7">
        <f t="shared" si="3"/>
        <v>0</v>
      </c>
    </row>
    <row r="44" spans="1:11" ht="12">
      <c r="A44" t="s">
        <v>191</v>
      </c>
      <c r="B44" s="2" t="s">
        <v>59</v>
      </c>
      <c r="C44" s="2" t="s">
        <v>3</v>
      </c>
      <c r="D44" s="17" t="s">
        <v>343</v>
      </c>
      <c r="E44" s="2" t="s">
        <v>276</v>
      </c>
      <c r="F44" t="s">
        <v>344</v>
      </c>
      <c r="G44" s="6">
        <v>31.34</v>
      </c>
      <c r="H44" s="4">
        <v>1</v>
      </c>
      <c r="I44" s="4">
        <v>1</v>
      </c>
      <c r="J44" s="7">
        <f t="shared" si="2"/>
        <v>31.34</v>
      </c>
      <c r="K44" s="7">
        <f t="shared" si="3"/>
        <v>0</v>
      </c>
    </row>
    <row r="45" spans="1:12" ht="12">
      <c r="A45" t="s">
        <v>191</v>
      </c>
      <c r="B45" t="s">
        <v>229</v>
      </c>
      <c r="C45" t="s">
        <v>190</v>
      </c>
      <c r="D45" s="15" t="s">
        <v>230</v>
      </c>
      <c r="E45" s="2" t="s">
        <v>181</v>
      </c>
      <c r="F45" t="s">
        <v>279</v>
      </c>
      <c r="G45" s="6">
        <v>1.48</v>
      </c>
      <c r="H45" s="4">
        <v>2</v>
      </c>
      <c r="I45" s="4">
        <v>2</v>
      </c>
      <c r="J45" s="7">
        <f t="shared" si="2"/>
        <v>2.96</v>
      </c>
      <c r="K45" s="7">
        <f t="shared" si="3"/>
        <v>0</v>
      </c>
      <c r="L45" t="s">
        <v>249</v>
      </c>
    </row>
    <row r="46" spans="1:12" ht="12">
      <c r="A46" t="s">
        <v>191</v>
      </c>
      <c r="B46" t="s">
        <v>347</v>
      </c>
      <c r="G46" s="6">
        <v>1</v>
      </c>
      <c r="H46" s="4">
        <v>2</v>
      </c>
      <c r="I46" s="4">
        <v>2</v>
      </c>
      <c r="J46" s="7">
        <f t="shared" si="2"/>
        <v>2</v>
      </c>
      <c r="K46" s="7">
        <f t="shared" si="3"/>
        <v>0</v>
      </c>
      <c r="L46" t="s">
        <v>248</v>
      </c>
    </row>
    <row r="47" spans="1:12" ht="12">
      <c r="A47" t="s">
        <v>191</v>
      </c>
      <c r="B47" t="s">
        <v>8</v>
      </c>
      <c r="C47" t="s">
        <v>330</v>
      </c>
      <c r="D47" s="15" t="s">
        <v>7</v>
      </c>
      <c r="E47" t="s">
        <v>280</v>
      </c>
      <c r="F47" t="s">
        <v>331</v>
      </c>
      <c r="G47" s="6">
        <v>6.52</v>
      </c>
      <c r="H47" s="4">
        <v>4</v>
      </c>
      <c r="I47" s="4">
        <v>4</v>
      </c>
      <c r="J47" s="7">
        <f t="shared" si="2"/>
        <v>26.08</v>
      </c>
      <c r="K47" s="7">
        <f t="shared" si="3"/>
        <v>0</v>
      </c>
      <c r="L47" t="s">
        <v>248</v>
      </c>
    </row>
    <row r="48" spans="1:12" ht="12">
      <c r="A48" t="s">
        <v>191</v>
      </c>
      <c r="B48" t="s">
        <v>109</v>
      </c>
      <c r="C48" t="s">
        <v>110</v>
      </c>
      <c r="D48" s="15" t="s">
        <v>108</v>
      </c>
      <c r="E48" t="s">
        <v>24</v>
      </c>
      <c r="F48" t="s">
        <v>332</v>
      </c>
      <c r="G48" s="6">
        <v>2.98</v>
      </c>
      <c r="H48" s="4">
        <v>3</v>
      </c>
      <c r="I48" s="4">
        <v>2</v>
      </c>
      <c r="J48" s="18">
        <f t="shared" si="2"/>
        <v>5.96</v>
      </c>
      <c r="K48" s="7">
        <f t="shared" si="3"/>
        <v>0</v>
      </c>
      <c r="L48" t="s">
        <v>248</v>
      </c>
    </row>
    <row r="49" spans="1:12" ht="12">
      <c r="A49" t="s">
        <v>191</v>
      </c>
      <c r="B49" t="s">
        <v>111</v>
      </c>
      <c r="D49" s="15" t="s">
        <v>105</v>
      </c>
      <c r="E49" t="s">
        <v>181</v>
      </c>
      <c r="F49" t="s">
        <v>333</v>
      </c>
      <c r="G49" s="6">
        <v>0.31</v>
      </c>
      <c r="H49" s="4">
        <v>5</v>
      </c>
      <c r="I49" s="4">
        <v>4</v>
      </c>
      <c r="J49" s="7">
        <f t="shared" si="2"/>
        <v>1.24</v>
      </c>
      <c r="K49" s="7">
        <f t="shared" si="3"/>
        <v>0</v>
      </c>
      <c r="L49" t="s">
        <v>248</v>
      </c>
    </row>
    <row r="50" spans="1:12" ht="12">
      <c r="A50" t="s">
        <v>191</v>
      </c>
      <c r="B50" t="s">
        <v>112</v>
      </c>
      <c r="D50" s="15" t="s">
        <v>188</v>
      </c>
      <c r="E50" t="s">
        <v>24</v>
      </c>
      <c r="F50" t="s">
        <v>334</v>
      </c>
      <c r="G50" s="6">
        <v>0.68</v>
      </c>
      <c r="H50" s="4">
        <v>7</v>
      </c>
      <c r="I50" s="4">
        <v>6</v>
      </c>
      <c r="J50" s="7">
        <f t="shared" si="2"/>
        <v>4.08</v>
      </c>
      <c r="K50" s="7">
        <f t="shared" si="3"/>
        <v>0</v>
      </c>
      <c r="L50" t="s">
        <v>249</v>
      </c>
    </row>
    <row r="51" spans="1:12" ht="12">
      <c r="A51" t="s">
        <v>191</v>
      </c>
      <c r="B51" t="s">
        <v>106</v>
      </c>
      <c r="D51" s="15" t="s">
        <v>6</v>
      </c>
      <c r="E51" t="s">
        <v>24</v>
      </c>
      <c r="F51" t="s">
        <v>335</v>
      </c>
      <c r="G51" s="6">
        <v>0.504</v>
      </c>
      <c r="H51" s="4">
        <v>5</v>
      </c>
      <c r="I51" s="4">
        <v>4</v>
      </c>
      <c r="J51" s="18">
        <f t="shared" si="2"/>
        <v>2.016</v>
      </c>
      <c r="K51" s="7">
        <f t="shared" si="3"/>
        <v>0</v>
      </c>
      <c r="L51" t="s">
        <v>248</v>
      </c>
    </row>
    <row r="52" spans="1:12" ht="12">
      <c r="A52" t="s">
        <v>191</v>
      </c>
      <c r="B52" t="s">
        <v>107</v>
      </c>
      <c r="C52" t="s">
        <v>340</v>
      </c>
      <c r="D52" s="15" t="s">
        <v>341</v>
      </c>
      <c r="E52" t="s">
        <v>24</v>
      </c>
      <c r="F52" t="s">
        <v>342</v>
      </c>
      <c r="G52" s="6">
        <v>2.81</v>
      </c>
      <c r="H52" s="4">
        <v>4</v>
      </c>
      <c r="I52" s="4">
        <v>2</v>
      </c>
      <c r="J52" s="18">
        <f t="shared" si="2"/>
        <v>5.62</v>
      </c>
      <c r="K52" s="7">
        <f t="shared" si="3"/>
        <v>0</v>
      </c>
      <c r="L52" t="s">
        <v>248</v>
      </c>
    </row>
    <row r="53" spans="1:12" ht="12">
      <c r="A53" t="s">
        <v>191</v>
      </c>
      <c r="B53" t="s">
        <v>189</v>
      </c>
      <c r="C53" t="s">
        <v>296</v>
      </c>
      <c r="D53" s="15" t="s">
        <v>297</v>
      </c>
      <c r="E53" t="s">
        <v>24</v>
      </c>
      <c r="F53" t="s">
        <v>298</v>
      </c>
      <c r="G53" s="6">
        <v>5.03</v>
      </c>
      <c r="H53" s="4">
        <v>2</v>
      </c>
      <c r="I53" s="4">
        <v>2</v>
      </c>
      <c r="J53" s="7">
        <f t="shared" si="2"/>
        <v>10.06</v>
      </c>
      <c r="K53" s="7">
        <f t="shared" si="3"/>
        <v>0</v>
      </c>
      <c r="L53" t="s">
        <v>249</v>
      </c>
    </row>
    <row r="54" spans="1:12" ht="12">
      <c r="A54" t="s">
        <v>191</v>
      </c>
      <c r="B54" t="s">
        <v>187</v>
      </c>
      <c r="D54" s="15" t="s">
        <v>254</v>
      </c>
      <c r="E54" t="s">
        <v>24</v>
      </c>
      <c r="F54" t="s">
        <v>255</v>
      </c>
      <c r="G54" s="6">
        <v>0.523</v>
      </c>
      <c r="H54" s="4">
        <v>4</v>
      </c>
      <c r="I54" s="4">
        <v>3</v>
      </c>
      <c r="J54" s="7">
        <f t="shared" si="2"/>
        <v>1.569</v>
      </c>
      <c r="K54" s="7">
        <f t="shared" si="3"/>
        <v>0</v>
      </c>
      <c r="L54" t="s">
        <v>249</v>
      </c>
    </row>
    <row r="55" spans="1:12" ht="12">
      <c r="A55" t="s">
        <v>101</v>
      </c>
      <c r="B55" t="s">
        <v>187</v>
      </c>
      <c r="D55" s="15" t="s">
        <v>257</v>
      </c>
      <c r="E55" t="s">
        <v>24</v>
      </c>
      <c r="F55" t="s">
        <v>336</v>
      </c>
      <c r="G55" s="6">
        <v>0.623</v>
      </c>
      <c r="H55" s="4">
        <v>4</v>
      </c>
      <c r="I55" s="4">
        <v>4</v>
      </c>
      <c r="J55" s="7">
        <f t="shared" si="2"/>
        <v>2.492</v>
      </c>
      <c r="K55" s="7">
        <f t="shared" si="3"/>
        <v>0</v>
      </c>
      <c r="L55" t="s">
        <v>169</v>
      </c>
    </row>
    <row r="56" spans="1:12" ht="12">
      <c r="A56" t="s">
        <v>191</v>
      </c>
      <c r="B56" t="s">
        <v>5</v>
      </c>
      <c r="D56" s="15" t="s">
        <v>337</v>
      </c>
      <c r="E56" t="s">
        <v>24</v>
      </c>
      <c r="F56" t="s">
        <v>338</v>
      </c>
      <c r="G56" s="6">
        <v>0.085</v>
      </c>
      <c r="H56" s="4">
        <v>6</v>
      </c>
      <c r="I56" s="4">
        <v>6</v>
      </c>
      <c r="J56" s="7">
        <f t="shared" si="2"/>
        <v>0.51</v>
      </c>
      <c r="K56" s="7">
        <f t="shared" si="3"/>
        <v>0</v>
      </c>
      <c r="L56" t="s">
        <v>61</v>
      </c>
    </row>
    <row r="57" spans="1:12" ht="12">
      <c r="A57" t="s">
        <v>191</v>
      </c>
      <c r="B57" t="s">
        <v>62</v>
      </c>
      <c r="D57" s="15" t="s">
        <v>4</v>
      </c>
      <c r="E57" t="s">
        <v>24</v>
      </c>
      <c r="F57" t="s">
        <v>339</v>
      </c>
      <c r="G57" s="6">
        <v>0.094</v>
      </c>
      <c r="H57" s="4">
        <v>6</v>
      </c>
      <c r="I57" s="4">
        <v>6</v>
      </c>
      <c r="J57" s="7">
        <f t="shared" si="2"/>
        <v>0.5640000000000001</v>
      </c>
      <c r="K57" s="7">
        <f t="shared" si="3"/>
        <v>0</v>
      </c>
      <c r="L57" t="s">
        <v>170</v>
      </c>
    </row>
    <row r="58" spans="1:12" ht="12">
      <c r="A58" t="s">
        <v>191</v>
      </c>
      <c r="B58" t="s">
        <v>167</v>
      </c>
      <c r="C58" t="s">
        <v>345</v>
      </c>
      <c r="D58" s="15" t="s">
        <v>206</v>
      </c>
      <c r="E58" t="s">
        <v>181</v>
      </c>
      <c r="F58" t="s">
        <v>346</v>
      </c>
      <c r="G58" s="6">
        <v>1.27</v>
      </c>
      <c r="H58" s="4">
        <v>3</v>
      </c>
      <c r="I58" s="4">
        <v>2</v>
      </c>
      <c r="J58" s="7">
        <f t="shared" si="2"/>
        <v>2.54</v>
      </c>
      <c r="K58" s="7">
        <f t="shared" si="3"/>
        <v>0</v>
      </c>
      <c r="L58" t="s">
        <v>247</v>
      </c>
    </row>
    <row r="59" spans="1:12" ht="12">
      <c r="A59" s="14" t="s">
        <v>168</v>
      </c>
      <c r="B59" t="s">
        <v>10</v>
      </c>
      <c r="C59" t="s">
        <v>309</v>
      </c>
      <c r="D59" s="15" t="s">
        <v>310</v>
      </c>
      <c r="E59" t="s">
        <v>311</v>
      </c>
      <c r="G59" s="6">
        <f>275+33.55</f>
        <v>308.55</v>
      </c>
      <c r="H59" s="4">
        <v>1</v>
      </c>
      <c r="I59" s="4">
        <v>1</v>
      </c>
      <c r="J59" s="7">
        <f t="shared" si="2"/>
        <v>308.55</v>
      </c>
      <c r="K59" s="7">
        <f t="shared" si="3"/>
        <v>0</v>
      </c>
      <c r="L59" t="s">
        <v>153</v>
      </c>
    </row>
    <row r="60" spans="1:12" ht="12">
      <c r="A60" t="s">
        <v>287</v>
      </c>
      <c r="B60" t="s">
        <v>165</v>
      </c>
      <c r="C60" t="s">
        <v>351</v>
      </c>
      <c r="D60" s="15" t="s">
        <v>307</v>
      </c>
      <c r="E60" t="s">
        <v>350</v>
      </c>
      <c r="G60" s="6">
        <v>400</v>
      </c>
      <c r="H60" s="4">
        <v>1</v>
      </c>
      <c r="I60" s="4">
        <v>1</v>
      </c>
      <c r="J60" s="7">
        <f t="shared" si="2"/>
        <v>400</v>
      </c>
      <c r="K60" s="7">
        <f t="shared" si="3"/>
        <v>0</v>
      </c>
      <c r="L60" t="s">
        <v>373</v>
      </c>
    </row>
    <row r="61" spans="1:12" ht="12">
      <c r="A61" t="s">
        <v>115</v>
      </c>
      <c r="B61" t="s">
        <v>288</v>
      </c>
      <c r="C61" s="2" t="s">
        <v>309</v>
      </c>
      <c r="D61" s="15" t="s">
        <v>164</v>
      </c>
      <c r="E61" t="s">
        <v>311</v>
      </c>
      <c r="G61" s="6">
        <f>310+37.82</f>
        <v>347.82</v>
      </c>
      <c r="H61" s="4">
        <v>0</v>
      </c>
      <c r="I61" s="4">
        <v>0</v>
      </c>
      <c r="J61" s="7">
        <f t="shared" si="2"/>
        <v>0</v>
      </c>
      <c r="K61" s="7">
        <f t="shared" si="3"/>
        <v>0</v>
      </c>
      <c r="L61" t="s">
        <v>49</v>
      </c>
    </row>
    <row r="62" spans="1:11" ht="12">
      <c r="A62" t="s">
        <v>150</v>
      </c>
      <c r="B62" t="s">
        <v>149</v>
      </c>
      <c r="C62" s="2" t="s">
        <v>348</v>
      </c>
      <c r="D62" t="s">
        <v>349</v>
      </c>
      <c r="E62" s="2" t="s">
        <v>348</v>
      </c>
      <c r="F62" t="s">
        <v>349</v>
      </c>
      <c r="G62" s="6">
        <v>2206</v>
      </c>
      <c r="H62" s="4">
        <v>1</v>
      </c>
      <c r="I62" s="4">
        <v>1</v>
      </c>
      <c r="J62" s="7">
        <f t="shared" si="2"/>
        <v>2206</v>
      </c>
      <c r="K62" s="7">
        <f t="shared" si="3"/>
        <v>0</v>
      </c>
    </row>
    <row r="63" spans="1:11" ht="12">
      <c r="A63" t="s">
        <v>286</v>
      </c>
      <c r="B63" t="s">
        <v>117</v>
      </c>
      <c r="C63" t="s">
        <v>118</v>
      </c>
      <c r="D63" s="15" t="s">
        <v>353</v>
      </c>
      <c r="E63" t="s">
        <v>352</v>
      </c>
      <c r="G63" s="6">
        <v>260</v>
      </c>
      <c r="H63" s="4">
        <v>1</v>
      </c>
      <c r="I63" s="4">
        <v>1</v>
      </c>
      <c r="J63" s="7">
        <f t="shared" si="2"/>
        <v>260</v>
      </c>
      <c r="K63" s="7">
        <f t="shared" si="3"/>
        <v>0</v>
      </c>
    </row>
    <row r="64" spans="1:12" ht="12">
      <c r="A64" t="s">
        <v>286</v>
      </c>
      <c r="B64" t="s">
        <v>166</v>
      </c>
      <c r="C64" t="s">
        <v>224</v>
      </c>
      <c r="D64" s="15" t="s">
        <v>354</v>
      </c>
      <c r="E64" t="s">
        <v>145</v>
      </c>
      <c r="F64" s="3" t="s">
        <v>354</v>
      </c>
      <c r="G64" s="6">
        <v>845</v>
      </c>
      <c r="H64" s="4">
        <v>1</v>
      </c>
      <c r="I64" s="4">
        <v>1</v>
      </c>
      <c r="J64" s="7">
        <f t="shared" si="2"/>
        <v>845</v>
      </c>
      <c r="K64" s="7">
        <f t="shared" si="3"/>
        <v>0</v>
      </c>
      <c r="L64" t="s">
        <v>246</v>
      </c>
    </row>
    <row r="65" spans="1:11" ht="12">
      <c r="A65" t="s">
        <v>286</v>
      </c>
      <c r="B65" t="s">
        <v>89</v>
      </c>
      <c r="C65" t="s">
        <v>90</v>
      </c>
      <c r="D65" s="15" t="s">
        <v>267</v>
      </c>
      <c r="E65" t="s">
        <v>90</v>
      </c>
      <c r="F65" s="3" t="s">
        <v>267</v>
      </c>
      <c r="G65" s="6">
        <v>1100</v>
      </c>
      <c r="H65" s="4">
        <v>1</v>
      </c>
      <c r="I65" s="4">
        <v>1</v>
      </c>
      <c r="J65" s="7">
        <f t="shared" si="2"/>
        <v>1100</v>
      </c>
      <c r="K65" s="7">
        <f t="shared" si="3"/>
        <v>0</v>
      </c>
    </row>
    <row r="66" spans="1:11" ht="12">
      <c r="A66" t="s">
        <v>286</v>
      </c>
      <c r="B66" t="s">
        <v>129</v>
      </c>
      <c r="C66" t="s">
        <v>128</v>
      </c>
      <c r="D66" s="15">
        <v>288</v>
      </c>
      <c r="E66" t="s">
        <v>268</v>
      </c>
      <c r="F66" s="3">
        <v>288</v>
      </c>
      <c r="G66" s="6">
        <v>7.4</v>
      </c>
      <c r="H66" s="4">
        <v>9</v>
      </c>
      <c r="I66" s="4">
        <v>6</v>
      </c>
      <c r="J66" s="7">
        <f aca="true" t="shared" si="4" ref="J66:J94">G66*I66</f>
        <v>44.400000000000006</v>
      </c>
      <c r="K66" s="7">
        <f aca="true" t="shared" si="5" ref="K66:K94">IF(H66&lt;I66,G66*(I66-H66),0)</f>
        <v>0</v>
      </c>
    </row>
    <row r="67" spans="1:11" ht="12">
      <c r="A67" t="s">
        <v>286</v>
      </c>
      <c r="B67" t="s">
        <v>131</v>
      </c>
      <c r="C67" t="s">
        <v>128</v>
      </c>
      <c r="D67" s="15" t="s">
        <v>87</v>
      </c>
      <c r="E67" t="s">
        <v>268</v>
      </c>
      <c r="F67" s="3" t="s">
        <v>130</v>
      </c>
      <c r="G67" s="6">
        <v>10.34</v>
      </c>
      <c r="H67" s="4">
        <v>8</v>
      </c>
      <c r="I67" s="4">
        <v>1</v>
      </c>
      <c r="J67" s="7">
        <f t="shared" si="4"/>
        <v>10.34</v>
      </c>
      <c r="K67" s="7">
        <f t="shared" si="5"/>
        <v>0</v>
      </c>
    </row>
    <row r="68" spans="1:11" ht="12">
      <c r="A68" t="s">
        <v>286</v>
      </c>
      <c r="B68" t="s">
        <v>123</v>
      </c>
      <c r="C68" t="s">
        <v>122</v>
      </c>
      <c r="D68" s="15" t="s">
        <v>133</v>
      </c>
      <c r="E68" t="s">
        <v>132</v>
      </c>
      <c r="G68" s="6">
        <v>325</v>
      </c>
      <c r="H68" s="4">
        <v>1</v>
      </c>
      <c r="I68" s="4">
        <v>1</v>
      </c>
      <c r="J68" s="7">
        <f t="shared" si="4"/>
        <v>325</v>
      </c>
      <c r="K68" s="7">
        <f t="shared" si="5"/>
        <v>0</v>
      </c>
    </row>
    <row r="69" spans="1:11" ht="12">
      <c r="A69" t="s">
        <v>286</v>
      </c>
      <c r="B69" t="s">
        <v>124</v>
      </c>
      <c r="C69" t="s">
        <v>135</v>
      </c>
      <c r="D69" s="15" t="s">
        <v>136</v>
      </c>
      <c r="E69" t="s">
        <v>181</v>
      </c>
      <c r="F69" s="3" t="s">
        <v>134</v>
      </c>
      <c r="G69" s="6">
        <v>2.4</v>
      </c>
      <c r="H69" s="4">
        <v>2</v>
      </c>
      <c r="I69" s="4">
        <v>2</v>
      </c>
      <c r="J69" s="7">
        <f t="shared" si="4"/>
        <v>4.8</v>
      </c>
      <c r="K69" s="7">
        <f t="shared" si="5"/>
        <v>0</v>
      </c>
    </row>
    <row r="70" spans="1:11" ht="12">
      <c r="A70" t="s">
        <v>286</v>
      </c>
      <c r="B70" t="s">
        <v>125</v>
      </c>
      <c r="C70" t="s">
        <v>275</v>
      </c>
      <c r="E70" t="s">
        <v>275</v>
      </c>
      <c r="F70" s="3" t="s">
        <v>199</v>
      </c>
      <c r="G70" s="6">
        <v>15.01</v>
      </c>
      <c r="H70" s="4">
        <v>1</v>
      </c>
      <c r="I70" s="4">
        <v>1</v>
      </c>
      <c r="J70" s="7">
        <f t="shared" si="4"/>
        <v>15.01</v>
      </c>
      <c r="K70" s="7">
        <f t="shared" si="5"/>
        <v>0</v>
      </c>
    </row>
    <row r="71" spans="1:11" ht="12">
      <c r="A71" t="s">
        <v>286</v>
      </c>
      <c r="B71" t="s">
        <v>289</v>
      </c>
      <c r="E71" t="s">
        <v>291</v>
      </c>
      <c r="F71" s="3" t="s">
        <v>70</v>
      </c>
      <c r="G71" s="6">
        <v>32.72</v>
      </c>
      <c r="H71" s="4">
        <v>0</v>
      </c>
      <c r="I71" s="4">
        <v>1</v>
      </c>
      <c r="J71" s="7">
        <f t="shared" si="4"/>
        <v>32.72</v>
      </c>
      <c r="K71" s="7">
        <f t="shared" si="5"/>
        <v>32.72</v>
      </c>
    </row>
    <row r="72" spans="1:12" ht="12">
      <c r="A72" t="s">
        <v>286</v>
      </c>
      <c r="B72" t="s">
        <v>290</v>
      </c>
      <c r="E72" t="s">
        <v>301</v>
      </c>
      <c r="F72" s="3" t="s">
        <v>300</v>
      </c>
      <c r="G72" s="6">
        <v>33</v>
      </c>
      <c r="H72" s="4">
        <v>1</v>
      </c>
      <c r="I72" s="4">
        <v>1</v>
      </c>
      <c r="J72" s="7">
        <f t="shared" si="4"/>
        <v>33</v>
      </c>
      <c r="K72" s="7">
        <f t="shared" si="5"/>
        <v>0</v>
      </c>
      <c r="L72" t="s">
        <v>371</v>
      </c>
    </row>
    <row r="73" spans="1:12" ht="12">
      <c r="A73" t="s">
        <v>286</v>
      </c>
      <c r="B73" t="s">
        <v>113</v>
      </c>
      <c r="G73" s="6">
        <v>120</v>
      </c>
      <c r="H73" s="4">
        <v>0</v>
      </c>
      <c r="I73" s="4">
        <v>1</v>
      </c>
      <c r="J73" s="7">
        <f t="shared" si="4"/>
        <v>120</v>
      </c>
      <c r="K73" s="7">
        <f t="shared" si="5"/>
        <v>120</v>
      </c>
      <c r="L73" t="s">
        <v>371</v>
      </c>
    </row>
    <row r="74" spans="1:11" ht="12">
      <c r="A74" t="s">
        <v>286</v>
      </c>
      <c r="B74" t="s">
        <v>363</v>
      </c>
      <c r="E74" t="s">
        <v>362</v>
      </c>
      <c r="F74" t="s">
        <v>361</v>
      </c>
      <c r="G74" s="6">
        <v>165</v>
      </c>
      <c r="H74" s="4">
        <v>1</v>
      </c>
      <c r="I74" s="4">
        <v>1</v>
      </c>
      <c r="J74" s="7">
        <f t="shared" si="4"/>
        <v>165</v>
      </c>
      <c r="K74" s="7">
        <f t="shared" si="5"/>
        <v>0</v>
      </c>
    </row>
    <row r="75" spans="1:11" ht="12">
      <c r="A75" t="s">
        <v>286</v>
      </c>
      <c r="B75" t="s">
        <v>245</v>
      </c>
      <c r="E75" t="s">
        <v>364</v>
      </c>
      <c r="F75" t="s">
        <v>365</v>
      </c>
      <c r="G75" s="6">
        <v>355</v>
      </c>
      <c r="H75" s="4">
        <v>2</v>
      </c>
      <c r="I75" s="4">
        <v>1</v>
      </c>
      <c r="J75" s="7">
        <f t="shared" si="4"/>
        <v>355</v>
      </c>
      <c r="K75" s="7">
        <f t="shared" si="5"/>
        <v>0</v>
      </c>
    </row>
    <row r="76" spans="1:12" ht="12">
      <c r="A76" t="s">
        <v>286</v>
      </c>
      <c r="B76" t="s">
        <v>274</v>
      </c>
      <c r="E76" t="s">
        <v>272</v>
      </c>
      <c r="F76" t="s">
        <v>273</v>
      </c>
      <c r="G76" s="6">
        <v>63.75</v>
      </c>
      <c r="H76" s="4">
        <v>1</v>
      </c>
      <c r="I76" s="4">
        <v>1</v>
      </c>
      <c r="J76" s="7">
        <f t="shared" si="4"/>
        <v>63.75</v>
      </c>
      <c r="K76" s="7">
        <f t="shared" si="5"/>
        <v>0</v>
      </c>
      <c r="L76" t="s">
        <v>236</v>
      </c>
    </row>
    <row r="77" spans="1:12" ht="12">
      <c r="A77" t="s">
        <v>286</v>
      </c>
      <c r="B77" t="s">
        <v>114</v>
      </c>
      <c r="H77" s="4">
        <v>2</v>
      </c>
      <c r="I77" s="4">
        <v>1</v>
      </c>
      <c r="J77" s="7">
        <f t="shared" si="4"/>
        <v>0</v>
      </c>
      <c r="K77" s="7">
        <f t="shared" si="5"/>
        <v>0</v>
      </c>
      <c r="L77" t="s">
        <v>237</v>
      </c>
    </row>
    <row r="78" spans="1:12" ht="12">
      <c r="A78" t="s">
        <v>286</v>
      </c>
      <c r="B78" t="s">
        <v>238</v>
      </c>
      <c r="I78" s="4">
        <v>1</v>
      </c>
      <c r="J78" s="7">
        <f t="shared" si="4"/>
        <v>0</v>
      </c>
      <c r="K78" s="7"/>
      <c r="L78" t="s">
        <v>239</v>
      </c>
    </row>
    <row r="79" spans="1:11" ht="12">
      <c r="A79" t="s">
        <v>68</v>
      </c>
      <c r="B79" t="s">
        <v>120</v>
      </c>
      <c r="C79" t="s">
        <v>118</v>
      </c>
      <c r="D79" s="15" t="s">
        <v>357</v>
      </c>
      <c r="E79" t="s">
        <v>119</v>
      </c>
      <c r="G79" s="6">
        <v>206.87</v>
      </c>
      <c r="H79" s="4">
        <v>3</v>
      </c>
      <c r="I79" s="4">
        <v>1</v>
      </c>
      <c r="J79" s="7">
        <f t="shared" si="4"/>
        <v>206.87</v>
      </c>
      <c r="K79" s="7">
        <f t="shared" si="5"/>
        <v>0</v>
      </c>
    </row>
    <row r="80" spans="1:11" ht="12">
      <c r="A80" t="s">
        <v>68</v>
      </c>
      <c r="B80" t="s">
        <v>121</v>
      </c>
      <c r="C80" t="s">
        <v>122</v>
      </c>
      <c r="D80" t="s">
        <v>356</v>
      </c>
      <c r="E80" t="s">
        <v>181</v>
      </c>
      <c r="F80" t="s">
        <v>355</v>
      </c>
      <c r="G80" s="6">
        <v>274.25</v>
      </c>
      <c r="H80" s="4">
        <v>1</v>
      </c>
      <c r="I80" s="4">
        <v>1</v>
      </c>
      <c r="J80" s="7">
        <f t="shared" si="4"/>
        <v>274.25</v>
      </c>
      <c r="K80" s="7">
        <f t="shared" si="5"/>
        <v>0</v>
      </c>
    </row>
    <row r="81" spans="1:11" ht="12">
      <c r="A81" t="s">
        <v>12</v>
      </c>
      <c r="B81" t="s">
        <v>305</v>
      </c>
      <c r="C81" t="s">
        <v>359</v>
      </c>
      <c r="D81" s="15" t="s">
        <v>358</v>
      </c>
      <c r="E81" t="s">
        <v>359</v>
      </c>
      <c r="F81" s="3" t="s">
        <v>358</v>
      </c>
      <c r="G81" s="6">
        <v>125</v>
      </c>
      <c r="H81" s="4">
        <v>3</v>
      </c>
      <c r="I81" s="4">
        <v>1</v>
      </c>
      <c r="J81" s="7">
        <f t="shared" si="4"/>
        <v>125</v>
      </c>
      <c r="K81" s="7">
        <f t="shared" si="5"/>
        <v>0</v>
      </c>
    </row>
    <row r="82" spans="1:11" ht="12">
      <c r="A82" t="s">
        <v>12</v>
      </c>
      <c r="B82" t="s">
        <v>306</v>
      </c>
      <c r="C82" t="s">
        <v>359</v>
      </c>
      <c r="D82" s="15" t="s">
        <v>360</v>
      </c>
      <c r="E82" t="s">
        <v>359</v>
      </c>
      <c r="F82" s="15" t="s">
        <v>358</v>
      </c>
      <c r="G82" s="6">
        <v>149</v>
      </c>
      <c r="H82" s="4">
        <v>2</v>
      </c>
      <c r="I82" s="4">
        <v>1</v>
      </c>
      <c r="J82" s="7">
        <f t="shared" si="4"/>
        <v>149</v>
      </c>
      <c r="K82" s="7">
        <f t="shared" si="5"/>
        <v>0</v>
      </c>
    </row>
    <row r="83" spans="1:11" ht="12">
      <c r="A83" t="s">
        <v>68</v>
      </c>
      <c r="B83" t="s">
        <v>126</v>
      </c>
      <c r="E83" t="s">
        <v>291</v>
      </c>
      <c r="F83" s="3" t="s">
        <v>370</v>
      </c>
      <c r="G83" s="6">
        <v>26.7</v>
      </c>
      <c r="H83" s="4">
        <v>1</v>
      </c>
      <c r="I83" s="4">
        <v>1</v>
      </c>
      <c r="J83" s="7">
        <f t="shared" si="4"/>
        <v>26.7</v>
      </c>
      <c r="K83" s="7">
        <f t="shared" si="5"/>
        <v>0</v>
      </c>
    </row>
    <row r="84" spans="1:12" ht="12">
      <c r="A84" t="s">
        <v>68</v>
      </c>
      <c r="B84" t="s">
        <v>127</v>
      </c>
      <c r="D84" t="s">
        <v>57</v>
      </c>
      <c r="E84" t="s">
        <v>58</v>
      </c>
      <c r="G84" s="6">
        <v>200</v>
      </c>
      <c r="H84" s="4">
        <v>0</v>
      </c>
      <c r="I84" s="4">
        <v>1</v>
      </c>
      <c r="J84" s="7">
        <f t="shared" si="4"/>
        <v>200</v>
      </c>
      <c r="K84" s="7">
        <f t="shared" si="5"/>
        <v>200</v>
      </c>
      <c r="L84" t="s">
        <v>56</v>
      </c>
    </row>
    <row r="85" spans="1:12" ht="12">
      <c r="A85" t="s">
        <v>68</v>
      </c>
      <c r="B85" t="s">
        <v>11</v>
      </c>
      <c r="D85" t="s">
        <v>369</v>
      </c>
      <c r="E85" t="s">
        <v>368</v>
      </c>
      <c r="G85" s="6">
        <v>2400</v>
      </c>
      <c r="H85" s="4">
        <v>4</v>
      </c>
      <c r="I85" s="4">
        <v>2</v>
      </c>
      <c r="J85" s="7">
        <f t="shared" si="4"/>
        <v>4800</v>
      </c>
      <c r="K85" s="7">
        <f t="shared" si="5"/>
        <v>0</v>
      </c>
      <c r="L85" t="s">
        <v>100</v>
      </c>
    </row>
    <row r="86" spans="1:12" ht="12">
      <c r="A86" t="s">
        <v>69</v>
      </c>
      <c r="B86" t="s">
        <v>367</v>
      </c>
      <c r="E86" t="s">
        <v>362</v>
      </c>
      <c r="F86" t="s">
        <v>366</v>
      </c>
      <c r="G86" s="6">
        <v>62</v>
      </c>
      <c r="H86" s="4">
        <v>0</v>
      </c>
      <c r="I86" s="4">
        <v>2</v>
      </c>
      <c r="J86" s="7">
        <f t="shared" si="4"/>
        <v>124</v>
      </c>
      <c r="K86" s="7">
        <f t="shared" si="5"/>
        <v>124</v>
      </c>
      <c r="L86" t="s">
        <v>240</v>
      </c>
    </row>
    <row r="87" spans="1:12" ht="12">
      <c r="A87" t="s">
        <v>67</v>
      </c>
      <c r="B87" t="s">
        <v>116</v>
      </c>
      <c r="E87" t="s">
        <v>292</v>
      </c>
      <c r="F87" s="3" t="s">
        <v>184</v>
      </c>
      <c r="G87" s="6">
        <v>55</v>
      </c>
      <c r="H87" s="4">
        <v>1</v>
      </c>
      <c r="I87" s="4">
        <v>1</v>
      </c>
      <c r="J87" s="7">
        <f t="shared" si="4"/>
        <v>55</v>
      </c>
      <c r="K87" s="7">
        <f t="shared" si="5"/>
        <v>0</v>
      </c>
      <c r="L87" t="s">
        <v>243</v>
      </c>
    </row>
    <row r="88" spans="1:12" ht="12">
      <c r="A88" t="s">
        <v>67</v>
      </c>
      <c r="B88" t="s">
        <v>151</v>
      </c>
      <c r="E88" t="s">
        <v>292</v>
      </c>
      <c r="F88" s="3" t="s">
        <v>303</v>
      </c>
      <c r="G88" s="6">
        <v>66</v>
      </c>
      <c r="H88" s="4">
        <v>2</v>
      </c>
      <c r="I88" s="4">
        <v>2</v>
      </c>
      <c r="J88" s="7">
        <f t="shared" si="4"/>
        <v>132</v>
      </c>
      <c r="K88" s="7">
        <f t="shared" si="5"/>
        <v>0</v>
      </c>
      <c r="L88" t="s">
        <v>242</v>
      </c>
    </row>
    <row r="89" spans="1:12" ht="12">
      <c r="A89" t="s">
        <v>67</v>
      </c>
      <c r="B89" t="s">
        <v>152</v>
      </c>
      <c r="E89" t="s">
        <v>292</v>
      </c>
      <c r="F89" s="3" t="s">
        <v>302</v>
      </c>
      <c r="G89" s="6">
        <v>66</v>
      </c>
      <c r="H89" s="4">
        <v>2</v>
      </c>
      <c r="I89" s="4">
        <v>2</v>
      </c>
      <c r="J89" s="7">
        <f t="shared" si="4"/>
        <v>132</v>
      </c>
      <c r="K89" s="7">
        <f t="shared" si="5"/>
        <v>0</v>
      </c>
      <c r="L89" t="s">
        <v>242</v>
      </c>
    </row>
    <row r="90" spans="1:12" ht="12">
      <c r="A90" t="s">
        <v>67</v>
      </c>
      <c r="B90" t="s">
        <v>220</v>
      </c>
      <c r="E90" t="s">
        <v>291</v>
      </c>
      <c r="F90" t="s">
        <v>186</v>
      </c>
      <c r="G90" s="6">
        <v>25.31</v>
      </c>
      <c r="H90" s="4">
        <v>3</v>
      </c>
      <c r="I90" s="4">
        <v>3</v>
      </c>
      <c r="J90" s="7">
        <f t="shared" si="4"/>
        <v>75.92999999999999</v>
      </c>
      <c r="K90" s="7">
        <f t="shared" si="5"/>
        <v>0</v>
      </c>
      <c r="L90" t="s">
        <v>241</v>
      </c>
    </row>
    <row r="91" spans="1:12" ht="12">
      <c r="A91" t="s">
        <v>67</v>
      </c>
      <c r="B91" t="s">
        <v>137</v>
      </c>
      <c r="E91" t="s">
        <v>291</v>
      </c>
      <c r="F91" s="3" t="s">
        <v>185</v>
      </c>
      <c r="G91" s="6">
        <v>7.62</v>
      </c>
      <c r="H91" s="4">
        <v>3</v>
      </c>
      <c r="I91" s="4">
        <v>3</v>
      </c>
      <c r="J91" s="7">
        <f t="shared" si="4"/>
        <v>22.86</v>
      </c>
      <c r="K91" s="7">
        <f t="shared" si="5"/>
        <v>0</v>
      </c>
      <c r="L91" t="s">
        <v>241</v>
      </c>
    </row>
    <row r="92" spans="1:12" ht="12">
      <c r="A92" t="s">
        <v>67</v>
      </c>
      <c r="B92" t="s">
        <v>294</v>
      </c>
      <c r="E92" t="s">
        <v>291</v>
      </c>
      <c r="F92" s="3" t="s">
        <v>293</v>
      </c>
      <c r="G92" s="6">
        <v>26.7</v>
      </c>
      <c r="H92" s="4">
        <v>4</v>
      </c>
      <c r="I92" s="4">
        <v>4</v>
      </c>
      <c r="J92" s="7">
        <f t="shared" si="4"/>
        <v>106.8</v>
      </c>
      <c r="K92" s="7">
        <f t="shared" si="5"/>
        <v>0</v>
      </c>
      <c r="L92" t="s">
        <v>244</v>
      </c>
    </row>
    <row r="93" spans="1:11" ht="12">
      <c r="A93" t="s">
        <v>67</v>
      </c>
      <c r="B93" t="s">
        <v>156</v>
      </c>
      <c r="E93" t="s">
        <v>291</v>
      </c>
      <c r="F93" s="3" t="s">
        <v>295</v>
      </c>
      <c r="G93" s="6">
        <v>261.42</v>
      </c>
      <c r="H93" s="4">
        <v>2</v>
      </c>
      <c r="I93" s="4">
        <v>2</v>
      </c>
      <c r="J93" s="7">
        <f t="shared" si="4"/>
        <v>522.84</v>
      </c>
      <c r="K93" s="7">
        <f t="shared" si="5"/>
        <v>0</v>
      </c>
    </row>
    <row r="94" spans="1:11" s="21" customFormat="1" ht="12.75" thickBot="1">
      <c r="A94" s="21" t="s">
        <v>67</v>
      </c>
      <c r="B94" s="21" t="s">
        <v>299</v>
      </c>
      <c r="D94" s="22"/>
      <c r="E94" s="21" t="s">
        <v>292</v>
      </c>
      <c r="F94" s="21" t="s">
        <v>157</v>
      </c>
      <c r="G94" s="23">
        <v>180</v>
      </c>
      <c r="H94" s="24">
        <v>1</v>
      </c>
      <c r="I94" s="24">
        <v>1</v>
      </c>
      <c r="J94" s="23">
        <f t="shared" si="4"/>
        <v>180</v>
      </c>
      <c r="K94" s="23">
        <f t="shared" si="5"/>
        <v>0</v>
      </c>
    </row>
    <row r="95" spans="4:11" s="1" customFormat="1" ht="12.75" thickTop="1">
      <c r="D95" s="16"/>
      <c r="F95" s="30" t="s">
        <v>72</v>
      </c>
      <c r="G95" s="31"/>
      <c r="H95" s="32"/>
      <c r="I95" s="32"/>
      <c r="J95" s="31">
        <f>SUM(J4:J94)</f>
        <v>22794.940999999995</v>
      </c>
      <c r="K95" s="31">
        <f>SUM(K4:K94)</f>
        <v>916.72</v>
      </c>
    </row>
    <row r="96" spans="10:11" ht="12">
      <c r="J96" s="6"/>
      <c r="K96" s="6"/>
    </row>
  </sheetData>
  <mergeCells count="2">
    <mergeCell ref="A2:K2"/>
    <mergeCell ref="A1:L1"/>
  </mergeCells>
  <conditionalFormatting sqref="H4:H94">
    <cfRule type="cellIs" priority="1" dxfId="0" operator="lessThan" stopIfTrue="1">
      <formula>I4</formula>
    </cfRule>
  </conditionalFormatting>
  <printOptions gridLines="1"/>
  <pageMargins left="0.79" right="0.79" top="1" bottom="1" header="0" footer="0.79"/>
  <pageSetup firstPageNumber="1" useFirstPageNumber="1" fitToHeight="2" fitToWidth="1" horizontalDpi="300" verticalDpi="300" orientation="landscape" scale="59"/>
  <headerFooter alignWithMargins="0">
    <oddFooter>&amp;CPage &amp;P&amp;R&amp;F</oddFooter>
  </headerFooter>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A2" sqref="A2:L2"/>
    </sheetView>
  </sheetViews>
  <sheetFormatPr defaultColWidth="11.57421875" defaultRowHeight="12.75"/>
  <cols>
    <col min="1" max="1" width="11.421875" style="0" customWidth="1"/>
    <col min="2" max="2" width="33.00390625" style="0" customWidth="1"/>
    <col min="3" max="4" width="13.8515625" style="0" customWidth="1"/>
    <col min="5" max="5" width="15.00390625" style="0" customWidth="1"/>
    <col min="6" max="6" width="16.00390625" style="0" customWidth="1"/>
    <col min="7" max="7" width="9.140625" style="0" customWidth="1"/>
    <col min="8" max="8" width="5.7109375" style="0" customWidth="1"/>
    <col min="9" max="9" width="5.140625" style="0" customWidth="1"/>
    <col min="10" max="10" width="8.421875" style="0" customWidth="1"/>
    <col min="11" max="11" width="9.28125" style="0" customWidth="1"/>
    <col min="12" max="12" width="34.00390625" style="0" customWidth="1"/>
    <col min="13" max="16384" width="11.421875" style="0" customWidth="1"/>
  </cols>
  <sheetData>
    <row r="1" spans="1:12" ht="28.5" customHeight="1">
      <c r="A1" s="39" t="s">
        <v>73</v>
      </c>
      <c r="B1" s="39"/>
      <c r="C1" s="39"/>
      <c r="D1" s="39"/>
      <c r="E1" s="39"/>
      <c r="F1" s="39"/>
      <c r="G1" s="39"/>
      <c r="H1" s="39"/>
      <c r="I1" s="39"/>
      <c r="J1" s="39"/>
      <c r="K1" s="39"/>
      <c r="L1" s="39"/>
    </row>
    <row r="2" spans="1:12" s="33" customFormat="1" ht="19.5" customHeight="1">
      <c r="A2" s="40" t="s">
        <v>71</v>
      </c>
      <c r="B2" s="40"/>
      <c r="C2" s="40"/>
      <c r="D2" s="40"/>
      <c r="E2" s="40"/>
      <c r="F2" s="40"/>
      <c r="G2" s="40"/>
      <c r="H2" s="40"/>
      <c r="I2" s="40"/>
      <c r="J2" s="40"/>
      <c r="K2" s="40"/>
      <c r="L2" s="40"/>
    </row>
    <row r="3" spans="1:12" s="25" customFormat="1" ht="12.75" thickBot="1">
      <c r="A3" s="25" t="s">
        <v>39</v>
      </c>
      <c r="B3" s="25" t="s">
        <v>40</v>
      </c>
      <c r="C3" s="25" t="s">
        <v>41</v>
      </c>
      <c r="D3" s="26" t="s">
        <v>74</v>
      </c>
      <c r="E3" s="25" t="s">
        <v>42</v>
      </c>
      <c r="F3" s="27" t="s">
        <v>75</v>
      </c>
      <c r="G3" s="28" t="s">
        <v>155</v>
      </c>
      <c r="H3" s="29" t="s">
        <v>143</v>
      </c>
      <c r="I3" s="29" t="s">
        <v>76</v>
      </c>
      <c r="J3" s="25" t="s">
        <v>77</v>
      </c>
      <c r="K3" s="25" t="s">
        <v>78</v>
      </c>
      <c r="L3" s="25" t="s">
        <v>43</v>
      </c>
    </row>
    <row r="4" spans="1:11" s="1" customFormat="1" ht="12.75" thickTop="1">
      <c r="A4" t="s">
        <v>192</v>
      </c>
      <c r="B4" s="2" t="s">
        <v>17</v>
      </c>
      <c r="C4" s="2" t="s">
        <v>265</v>
      </c>
      <c r="D4" s="1" t="s">
        <v>266</v>
      </c>
      <c r="E4" s="2" t="s">
        <v>265</v>
      </c>
      <c r="G4" s="7">
        <v>2</v>
      </c>
      <c r="H4" s="5">
        <v>5</v>
      </c>
      <c r="I4" s="5">
        <v>5</v>
      </c>
      <c r="J4" s="1">
        <f aca="true" t="shared" si="0" ref="J4:J27">G4*I4</f>
        <v>10</v>
      </c>
      <c r="K4" s="1">
        <f aca="true" t="shared" si="1" ref="K4:K27">G4*(I4-H4)</f>
        <v>0</v>
      </c>
    </row>
    <row r="5" spans="1:11" s="1" customFormat="1" ht="12.75" thickTop="1">
      <c r="A5" t="s">
        <v>192</v>
      </c>
      <c r="B5" s="2" t="s">
        <v>18</v>
      </c>
      <c r="C5" s="2" t="s">
        <v>264</v>
      </c>
      <c r="D5" s="1" t="s">
        <v>271</v>
      </c>
      <c r="E5" s="2" t="s">
        <v>270</v>
      </c>
      <c r="G5" s="7">
        <v>5</v>
      </c>
      <c r="H5" s="5">
        <v>0</v>
      </c>
      <c r="I5" s="5">
        <v>1</v>
      </c>
      <c r="J5" s="1">
        <f t="shared" si="0"/>
        <v>5</v>
      </c>
      <c r="K5" s="1">
        <f t="shared" si="1"/>
        <v>5</v>
      </c>
    </row>
    <row r="6" spans="1:11" s="1" customFormat="1" ht="12.75" thickTop="1">
      <c r="A6" t="s">
        <v>192</v>
      </c>
      <c r="B6" s="2" t="s">
        <v>19</v>
      </c>
      <c r="C6" s="2" t="s">
        <v>264</v>
      </c>
      <c r="D6" s="2" t="s">
        <v>260</v>
      </c>
      <c r="E6" s="2" t="s">
        <v>270</v>
      </c>
      <c r="G6" s="7">
        <v>5</v>
      </c>
      <c r="H6" s="5">
        <v>0</v>
      </c>
      <c r="I6" s="5">
        <v>1</v>
      </c>
      <c r="J6" s="1">
        <f t="shared" si="0"/>
        <v>5</v>
      </c>
      <c r="K6" s="1">
        <f t="shared" si="1"/>
        <v>5</v>
      </c>
    </row>
    <row r="7" spans="1:11" s="1" customFormat="1" ht="12.75" thickTop="1">
      <c r="A7" t="s">
        <v>192</v>
      </c>
      <c r="B7" s="2" t="s">
        <v>20</v>
      </c>
      <c r="C7" s="2" t="s">
        <v>264</v>
      </c>
      <c r="D7" s="2" t="s">
        <v>261</v>
      </c>
      <c r="E7" s="2" t="s">
        <v>270</v>
      </c>
      <c r="G7" s="7">
        <v>5</v>
      </c>
      <c r="H7" s="5">
        <v>0</v>
      </c>
      <c r="I7" s="5">
        <v>1</v>
      </c>
      <c r="J7" s="1">
        <f t="shared" si="0"/>
        <v>5</v>
      </c>
      <c r="K7" s="1">
        <f t="shared" si="1"/>
        <v>5</v>
      </c>
    </row>
    <row r="8" spans="1:11" s="1" customFormat="1" ht="12.75" thickTop="1">
      <c r="A8" t="s">
        <v>192</v>
      </c>
      <c r="B8" s="2" t="s">
        <v>21</v>
      </c>
      <c r="C8" s="2" t="s">
        <v>264</v>
      </c>
      <c r="D8" s="2" t="s">
        <v>262</v>
      </c>
      <c r="E8" s="2" t="s">
        <v>270</v>
      </c>
      <c r="G8" s="7">
        <v>5</v>
      </c>
      <c r="H8" s="5">
        <v>0</v>
      </c>
      <c r="I8" s="5">
        <v>1</v>
      </c>
      <c r="J8" s="1">
        <f t="shared" si="0"/>
        <v>5</v>
      </c>
      <c r="K8" s="1">
        <f t="shared" si="1"/>
        <v>5</v>
      </c>
    </row>
    <row r="9" spans="1:11" s="1" customFormat="1" ht="12.75" thickTop="1">
      <c r="A9" t="s">
        <v>192</v>
      </c>
      <c r="B9" s="2" t="s">
        <v>22</v>
      </c>
      <c r="C9" s="2" t="s">
        <v>264</v>
      </c>
      <c r="D9" s="2" t="s">
        <v>263</v>
      </c>
      <c r="E9" s="2" t="s">
        <v>270</v>
      </c>
      <c r="G9" s="7">
        <v>5</v>
      </c>
      <c r="H9" s="5">
        <v>0</v>
      </c>
      <c r="I9" s="5">
        <v>1</v>
      </c>
      <c r="J9" s="1">
        <f t="shared" si="0"/>
        <v>5</v>
      </c>
      <c r="K9" s="1">
        <f t="shared" si="1"/>
        <v>5</v>
      </c>
    </row>
    <row r="10" spans="1:11" ht="12.75" thickTop="1">
      <c r="A10" t="s">
        <v>192</v>
      </c>
      <c r="B10" t="s">
        <v>235</v>
      </c>
      <c r="C10" t="s">
        <v>85</v>
      </c>
      <c r="D10" t="s">
        <v>86</v>
      </c>
      <c r="E10" t="s">
        <v>85</v>
      </c>
      <c r="G10" s="6">
        <v>1400</v>
      </c>
      <c r="H10" s="4">
        <v>1</v>
      </c>
      <c r="I10" s="4">
        <v>1</v>
      </c>
      <c r="J10" s="1">
        <f t="shared" si="0"/>
        <v>1400</v>
      </c>
      <c r="K10" s="1">
        <f t="shared" si="1"/>
        <v>0</v>
      </c>
    </row>
    <row r="11" spans="1:11" ht="12.75" thickTop="1">
      <c r="A11" t="s">
        <v>192</v>
      </c>
      <c r="B11" t="s">
        <v>314</v>
      </c>
      <c r="C11" t="s">
        <v>315</v>
      </c>
      <c r="D11" t="s">
        <v>316</v>
      </c>
      <c r="E11" t="s">
        <v>313</v>
      </c>
      <c r="F11" t="s">
        <v>317</v>
      </c>
      <c r="G11" s="6">
        <v>6.5</v>
      </c>
      <c r="H11" s="4">
        <v>1</v>
      </c>
      <c r="I11" s="4">
        <v>1</v>
      </c>
      <c r="J11" s="1">
        <f t="shared" si="0"/>
        <v>6.5</v>
      </c>
      <c r="K11" s="1">
        <f t="shared" si="1"/>
        <v>0</v>
      </c>
    </row>
    <row r="12" spans="1:11" ht="12.75" thickTop="1">
      <c r="A12" t="s">
        <v>68</v>
      </c>
      <c r="B12" t="s">
        <v>98</v>
      </c>
      <c r="F12" s="3"/>
      <c r="G12" s="6"/>
      <c r="H12" s="4"/>
      <c r="I12" s="4">
        <v>1</v>
      </c>
      <c r="J12" s="1">
        <f t="shared" si="0"/>
        <v>0</v>
      </c>
      <c r="K12" s="1">
        <f t="shared" si="1"/>
        <v>0</v>
      </c>
    </row>
    <row r="13" spans="1:11" ht="12.75" thickTop="1">
      <c r="A13" t="s">
        <v>69</v>
      </c>
      <c r="B13" t="s">
        <v>99</v>
      </c>
      <c r="F13" s="3"/>
      <c r="G13" s="6"/>
      <c r="H13" s="4">
        <v>1</v>
      </c>
      <c r="I13" s="4">
        <v>1</v>
      </c>
      <c r="J13" s="1">
        <f t="shared" si="0"/>
        <v>0</v>
      </c>
      <c r="K13" s="1">
        <f t="shared" si="1"/>
        <v>0</v>
      </c>
    </row>
    <row r="14" spans="1:12" ht="12.75" thickTop="1">
      <c r="A14" t="s">
        <v>158</v>
      </c>
      <c r="B14" t="s">
        <v>227</v>
      </c>
      <c r="F14" s="3"/>
      <c r="G14" s="6"/>
      <c r="H14" s="4">
        <v>6</v>
      </c>
      <c r="I14" s="4">
        <v>1</v>
      </c>
      <c r="J14" s="1">
        <f t="shared" si="0"/>
        <v>0</v>
      </c>
      <c r="K14" s="1">
        <f t="shared" si="1"/>
        <v>0</v>
      </c>
      <c r="L14" t="s">
        <v>228</v>
      </c>
    </row>
    <row r="15" spans="1:11" ht="12.75" thickTop="1">
      <c r="A15" t="s">
        <v>259</v>
      </c>
      <c r="B15" t="s">
        <v>142</v>
      </c>
      <c r="C15" s="2" t="s">
        <v>265</v>
      </c>
      <c r="D15" s="1" t="s">
        <v>312</v>
      </c>
      <c r="E15" s="2" t="s">
        <v>265</v>
      </c>
      <c r="F15" s="3"/>
      <c r="G15" s="6"/>
      <c r="H15" s="4">
        <v>0</v>
      </c>
      <c r="I15" s="4">
        <v>1</v>
      </c>
      <c r="J15" s="1">
        <f t="shared" si="0"/>
        <v>0</v>
      </c>
      <c r="K15" s="1">
        <f t="shared" si="1"/>
        <v>0</v>
      </c>
    </row>
    <row r="16" spans="1:11" ht="12.75" thickTop="1">
      <c r="A16" t="s">
        <v>259</v>
      </c>
      <c r="B16" t="s">
        <v>148</v>
      </c>
      <c r="C16" s="2" t="s">
        <v>264</v>
      </c>
      <c r="D16" s="2" t="s">
        <v>163</v>
      </c>
      <c r="E16" t="s">
        <v>161</v>
      </c>
      <c r="F16" s="3"/>
      <c r="G16" s="6"/>
      <c r="H16" s="4">
        <v>2</v>
      </c>
      <c r="I16" s="4">
        <v>1</v>
      </c>
      <c r="J16" s="1">
        <f t="shared" si="0"/>
        <v>0</v>
      </c>
      <c r="K16" s="1">
        <f t="shared" si="1"/>
        <v>0</v>
      </c>
    </row>
    <row r="17" spans="1:11" ht="12.75" thickTop="1">
      <c r="A17" t="s">
        <v>259</v>
      </c>
      <c r="B17" t="s">
        <v>147</v>
      </c>
      <c r="C17" s="2" t="s">
        <v>264</v>
      </c>
      <c r="D17" s="2" t="s">
        <v>162</v>
      </c>
      <c r="E17" t="s">
        <v>161</v>
      </c>
      <c r="F17" s="3"/>
      <c r="G17" s="6"/>
      <c r="H17" s="4"/>
      <c r="I17" s="4">
        <v>1</v>
      </c>
      <c r="J17" s="1">
        <f t="shared" si="0"/>
        <v>0</v>
      </c>
      <c r="K17" s="1">
        <f t="shared" si="1"/>
        <v>0</v>
      </c>
    </row>
    <row r="18" spans="1:11" ht="12.75" thickTop="1">
      <c r="A18" t="s">
        <v>159</v>
      </c>
      <c r="B18" t="s">
        <v>140</v>
      </c>
      <c r="C18" t="s">
        <v>315</v>
      </c>
      <c r="D18" t="s">
        <v>141</v>
      </c>
      <c r="E18" t="s">
        <v>313</v>
      </c>
      <c r="F18" s="3" t="s">
        <v>281</v>
      </c>
      <c r="G18" s="6"/>
      <c r="H18" s="4">
        <v>4</v>
      </c>
      <c r="I18" s="4">
        <v>1</v>
      </c>
      <c r="J18" s="1">
        <f t="shared" si="0"/>
        <v>0</v>
      </c>
      <c r="K18" s="1">
        <f t="shared" si="1"/>
        <v>0</v>
      </c>
    </row>
    <row r="19" spans="1:11" ht="12.75" thickTop="1">
      <c r="A19" t="s">
        <v>159</v>
      </c>
      <c r="B19" t="s">
        <v>321</v>
      </c>
      <c r="C19" t="s">
        <v>315</v>
      </c>
      <c r="D19" t="s">
        <v>138</v>
      </c>
      <c r="E19" t="s">
        <v>313</v>
      </c>
      <c r="F19" s="3" t="s">
        <v>139</v>
      </c>
      <c r="G19" s="6"/>
      <c r="H19" s="4">
        <v>3</v>
      </c>
      <c r="I19" s="4">
        <v>1</v>
      </c>
      <c r="J19" s="1">
        <f t="shared" si="0"/>
        <v>0</v>
      </c>
      <c r="K19" s="1">
        <f t="shared" si="1"/>
        <v>0</v>
      </c>
    </row>
    <row r="20" spans="1:11" ht="12.75" thickTop="1">
      <c r="A20" t="s">
        <v>159</v>
      </c>
      <c r="B20" t="s">
        <v>318</v>
      </c>
      <c r="C20" t="s">
        <v>315</v>
      </c>
      <c r="D20" t="s">
        <v>319</v>
      </c>
      <c r="E20" t="s">
        <v>313</v>
      </c>
      <c r="F20" s="3" t="s">
        <v>320</v>
      </c>
      <c r="G20" s="6"/>
      <c r="H20" s="4">
        <v>2</v>
      </c>
      <c r="I20" s="4">
        <v>1</v>
      </c>
      <c r="J20" s="1">
        <f t="shared" si="0"/>
        <v>0</v>
      </c>
      <c r="K20" s="1">
        <f t="shared" si="1"/>
        <v>0</v>
      </c>
    </row>
    <row r="21" spans="1:11" ht="12.75" thickTop="1">
      <c r="A21" t="s">
        <v>159</v>
      </c>
      <c r="B21" t="s">
        <v>282</v>
      </c>
      <c r="C21" t="s">
        <v>315</v>
      </c>
      <c r="D21" t="s">
        <v>283</v>
      </c>
      <c r="E21" t="s">
        <v>313</v>
      </c>
      <c r="F21" s="3" t="s">
        <v>284</v>
      </c>
      <c r="G21" s="6"/>
      <c r="H21" s="4">
        <v>1</v>
      </c>
      <c r="I21" s="4">
        <v>1</v>
      </c>
      <c r="J21" s="1">
        <f t="shared" si="0"/>
        <v>0</v>
      </c>
      <c r="K21" s="1">
        <f t="shared" si="1"/>
        <v>0</v>
      </c>
    </row>
    <row r="22" spans="1:12" ht="12.75" thickTop="1">
      <c r="A22" t="s">
        <v>286</v>
      </c>
      <c r="B22" t="s">
        <v>225</v>
      </c>
      <c r="F22" s="3"/>
      <c r="G22" s="6"/>
      <c r="H22" s="4">
        <v>1</v>
      </c>
      <c r="I22" s="4">
        <v>1</v>
      </c>
      <c r="J22" s="1">
        <f t="shared" si="0"/>
        <v>0</v>
      </c>
      <c r="K22" s="1">
        <f t="shared" si="1"/>
        <v>0</v>
      </c>
      <c r="L22" t="s">
        <v>226</v>
      </c>
    </row>
    <row r="23" spans="1:11" ht="12.75" thickTop="1">
      <c r="A23" t="s">
        <v>285</v>
      </c>
      <c r="B23" t="s">
        <v>258</v>
      </c>
      <c r="F23" s="3"/>
      <c r="G23" s="6"/>
      <c r="H23" s="4"/>
      <c r="I23" s="4">
        <v>1</v>
      </c>
      <c r="J23" s="1">
        <f t="shared" si="0"/>
        <v>0</v>
      </c>
      <c r="K23" s="1">
        <f t="shared" si="1"/>
        <v>0</v>
      </c>
    </row>
    <row r="24" spans="2:11" ht="12.75" thickTop="1">
      <c r="B24" t="s">
        <v>44</v>
      </c>
      <c r="C24" t="s">
        <v>45</v>
      </c>
      <c r="F24" s="3"/>
      <c r="G24" s="6"/>
      <c r="H24" s="4">
        <v>9</v>
      </c>
      <c r="I24" s="4">
        <v>1</v>
      </c>
      <c r="J24" s="1">
        <f t="shared" si="0"/>
        <v>0</v>
      </c>
      <c r="K24" s="1">
        <f t="shared" si="1"/>
        <v>0</v>
      </c>
    </row>
    <row r="25" spans="2:11" ht="12.75" thickTop="1">
      <c r="B25" t="s">
        <v>46</v>
      </c>
      <c r="C25" t="s">
        <v>45</v>
      </c>
      <c r="F25" s="3"/>
      <c r="G25" s="6"/>
      <c r="H25" s="4">
        <v>9</v>
      </c>
      <c r="I25" s="4">
        <v>1</v>
      </c>
      <c r="J25" s="1">
        <f t="shared" si="0"/>
        <v>0</v>
      </c>
      <c r="K25" s="1">
        <f t="shared" si="1"/>
        <v>0</v>
      </c>
    </row>
    <row r="26" spans="2:11" ht="12.75" thickTop="1">
      <c r="B26" t="s">
        <v>47</v>
      </c>
      <c r="C26" t="s">
        <v>45</v>
      </c>
      <c r="F26" s="3"/>
      <c r="G26" s="6"/>
      <c r="H26" s="4">
        <v>1</v>
      </c>
      <c r="I26" s="4">
        <v>1</v>
      </c>
      <c r="J26" s="1">
        <f t="shared" si="0"/>
        <v>0</v>
      </c>
      <c r="K26" s="1">
        <f t="shared" si="1"/>
        <v>0</v>
      </c>
    </row>
    <row r="27" spans="2:11" s="8" customFormat="1" ht="12.75" thickTop="1">
      <c r="B27" s="8" t="s">
        <v>48</v>
      </c>
      <c r="C27" s="8" t="s">
        <v>45</v>
      </c>
      <c r="F27" s="13"/>
      <c r="G27" s="9"/>
      <c r="H27" s="10">
        <v>1</v>
      </c>
      <c r="I27" s="10">
        <v>1</v>
      </c>
      <c r="J27" s="8">
        <f t="shared" si="0"/>
        <v>0</v>
      </c>
      <c r="K27" s="8">
        <f t="shared" si="1"/>
        <v>0</v>
      </c>
    </row>
  </sheetData>
  <mergeCells count="2">
    <mergeCell ref="A1:L1"/>
    <mergeCell ref="A2:L2"/>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Jeff</cp:lastModifiedBy>
  <cp:lastPrinted>2011-08-14T00:43:32Z</cp:lastPrinted>
  <dcterms:created xsi:type="dcterms:W3CDTF">2010-03-19T23:56:35Z</dcterms:created>
  <dcterms:modified xsi:type="dcterms:W3CDTF">2011-10-19T15:33:00Z</dcterms:modified>
  <cp:category/>
  <cp:version/>
  <cp:contentType/>
  <cp:contentStatus/>
</cp:coreProperties>
</file>